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SZ - SVĚTELNÁ SIGNALIZA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'SSZ - SVĚTELNÁ SIGNALIZAC...'!$C$126:$K$754</definedName>
    <definedName name="_xlnm.Print_Area" localSheetId="1">'SSZ - SVĚTELNÁ SIGNALIZAC...'!$C$4:$J$75,'SSZ - SVĚTELNÁ SIGNALIZAC...'!$C$81:$J$108,'SSZ - SVĚTELNÁ SIGNALIZAC...'!$C$114:$K$754</definedName>
    <definedName name="_xlnm.Print_Titles" localSheetId="1">'SSZ - SVĚTELNÁ SIGNALIZAC...'!$126:$126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751"/>
  <c r="BH751"/>
  <c r="BG751"/>
  <c r="BF751"/>
  <c r="T751"/>
  <c r="R751"/>
  <c r="P751"/>
  <c r="BK751"/>
  <c r="J751"/>
  <c r="BE751"/>
  <c r="BI747"/>
  <c r="BH747"/>
  <c r="BG747"/>
  <c r="BF747"/>
  <c r="T747"/>
  <c r="T746"/>
  <c r="R747"/>
  <c r="R746"/>
  <c r="P747"/>
  <c r="P746"/>
  <c r="BK747"/>
  <c r="BK746"/>
  <c r="J746"/>
  <c r="J747"/>
  <c r="BE747"/>
  <c r="J107"/>
  <c r="BI737"/>
  <c r="BH737"/>
  <c r="BG737"/>
  <c r="BF737"/>
  <c r="T737"/>
  <c r="R737"/>
  <c r="P737"/>
  <c r="BK737"/>
  <c r="J737"/>
  <c r="BE737"/>
  <c r="BI736"/>
  <c r="BH736"/>
  <c r="BG736"/>
  <c r="BF736"/>
  <c r="T736"/>
  <c r="T735"/>
  <c r="R736"/>
  <c r="R735"/>
  <c r="P736"/>
  <c r="P735"/>
  <c r="BK736"/>
  <c r="BK735"/>
  <c r="J735"/>
  <c r="J736"/>
  <c r="BE736"/>
  <c r="J106"/>
  <c r="BI732"/>
  <c r="BH732"/>
  <c r="BG732"/>
  <c r="BF732"/>
  <c r="T732"/>
  <c r="R732"/>
  <c r="P732"/>
  <c r="BK732"/>
  <c r="J732"/>
  <c r="BE732"/>
  <c r="BI729"/>
  <c r="BH729"/>
  <c r="BG729"/>
  <c r="BF729"/>
  <c r="T729"/>
  <c r="R729"/>
  <c r="P729"/>
  <c r="BK729"/>
  <c r="J729"/>
  <c r="BE729"/>
  <c r="BI727"/>
  <c r="BH727"/>
  <c r="BG727"/>
  <c r="BF727"/>
  <c r="T727"/>
  <c r="T726"/>
  <c r="T725"/>
  <c r="R727"/>
  <c r="R726"/>
  <c r="R725"/>
  <c r="P727"/>
  <c r="P726"/>
  <c r="P725"/>
  <c r="BK727"/>
  <c r="BK726"/>
  <c r="J726"/>
  <c r="BK725"/>
  <c r="J725"/>
  <c r="J727"/>
  <c r="BE727"/>
  <c r="J105"/>
  <c r="J104"/>
  <c r="BI724"/>
  <c r="BH724"/>
  <c r="BG724"/>
  <c r="BF724"/>
  <c r="T724"/>
  <c r="R724"/>
  <c r="P724"/>
  <c r="BK724"/>
  <c r="J724"/>
  <c r="BE724"/>
  <c r="BI723"/>
  <c r="BH723"/>
  <c r="BG723"/>
  <c r="BF723"/>
  <c r="T723"/>
  <c r="R723"/>
  <c r="P723"/>
  <c r="BK723"/>
  <c r="J723"/>
  <c r="BE723"/>
  <c r="BI718"/>
  <c r="BH718"/>
  <c r="BG718"/>
  <c r="BF718"/>
  <c r="T718"/>
  <c r="R718"/>
  <c r="P718"/>
  <c r="BK718"/>
  <c r="J718"/>
  <c r="BE718"/>
  <c r="BI714"/>
  <c r="BH714"/>
  <c r="BG714"/>
  <c r="BF714"/>
  <c r="T714"/>
  <c r="R714"/>
  <c r="P714"/>
  <c r="BK714"/>
  <c r="J714"/>
  <c r="BE714"/>
  <c r="BI710"/>
  <c r="BH710"/>
  <c r="BG710"/>
  <c r="BF710"/>
  <c r="T710"/>
  <c r="R710"/>
  <c r="P710"/>
  <c r="BK710"/>
  <c r="J710"/>
  <c r="BE710"/>
  <c r="BI707"/>
  <c r="BH707"/>
  <c r="BG707"/>
  <c r="BF707"/>
  <c r="T707"/>
  <c r="R707"/>
  <c r="P707"/>
  <c r="BK707"/>
  <c r="J707"/>
  <c r="BE707"/>
  <c r="BI702"/>
  <c r="BH702"/>
  <c r="BG702"/>
  <c r="BF702"/>
  <c r="T702"/>
  <c r="T701"/>
  <c r="R702"/>
  <c r="R701"/>
  <c r="P702"/>
  <c r="P701"/>
  <c r="BK702"/>
  <c r="BK701"/>
  <c r="J701"/>
  <c r="J702"/>
  <c r="BE702"/>
  <c r="J103"/>
  <c r="BI698"/>
  <c r="BH698"/>
  <c r="BG698"/>
  <c r="BF698"/>
  <c r="T698"/>
  <c r="R698"/>
  <c r="P698"/>
  <c r="BK698"/>
  <c r="J698"/>
  <c r="BE698"/>
  <c r="BI695"/>
  <c r="BH695"/>
  <c r="BG695"/>
  <c r="BF695"/>
  <c r="T695"/>
  <c r="R695"/>
  <c r="P695"/>
  <c r="BK695"/>
  <c r="J695"/>
  <c r="BE695"/>
  <c r="BI694"/>
  <c r="BH694"/>
  <c r="BG694"/>
  <c r="BF694"/>
  <c r="T694"/>
  <c r="R694"/>
  <c r="P694"/>
  <c r="BK694"/>
  <c r="J694"/>
  <c r="BE694"/>
  <c r="BI693"/>
  <c r="BH693"/>
  <c r="BG693"/>
  <c r="BF693"/>
  <c r="T693"/>
  <c r="R693"/>
  <c r="P693"/>
  <c r="BK693"/>
  <c r="J693"/>
  <c r="BE693"/>
  <c r="BI691"/>
  <c r="BH691"/>
  <c r="BG691"/>
  <c r="BF691"/>
  <c r="T691"/>
  <c r="R691"/>
  <c r="P691"/>
  <c r="BK691"/>
  <c r="J691"/>
  <c r="BE691"/>
  <c r="BI690"/>
  <c r="BH690"/>
  <c r="BG690"/>
  <c r="BF690"/>
  <c r="T690"/>
  <c r="R690"/>
  <c r="P690"/>
  <c r="BK690"/>
  <c r="J690"/>
  <c r="BE690"/>
  <c r="BI689"/>
  <c r="BH689"/>
  <c r="BG689"/>
  <c r="BF689"/>
  <c r="T689"/>
  <c r="R689"/>
  <c r="P689"/>
  <c r="BK689"/>
  <c r="J689"/>
  <c r="BE689"/>
  <c r="BI688"/>
  <c r="BH688"/>
  <c r="BG688"/>
  <c r="BF688"/>
  <c r="T688"/>
  <c r="R688"/>
  <c r="P688"/>
  <c r="BK688"/>
  <c r="J688"/>
  <c r="BE688"/>
  <c r="BI687"/>
  <c r="BH687"/>
  <c r="BG687"/>
  <c r="BF687"/>
  <c r="T687"/>
  <c r="R687"/>
  <c r="P687"/>
  <c r="BK687"/>
  <c r="J687"/>
  <c r="BE687"/>
  <c r="BI686"/>
  <c r="BH686"/>
  <c r="BG686"/>
  <c r="BF686"/>
  <c r="T686"/>
  <c r="R686"/>
  <c r="P686"/>
  <c r="BK686"/>
  <c r="J686"/>
  <c r="BE686"/>
  <c r="BI685"/>
  <c r="BH685"/>
  <c r="BG685"/>
  <c r="BF685"/>
  <c r="T685"/>
  <c r="T684"/>
  <c r="R685"/>
  <c r="R684"/>
  <c r="P685"/>
  <c r="P684"/>
  <c r="BK685"/>
  <c r="BK684"/>
  <c r="J684"/>
  <c r="J685"/>
  <c r="BE685"/>
  <c r="J102"/>
  <c r="BI681"/>
  <c r="BH681"/>
  <c r="BG681"/>
  <c r="BF681"/>
  <c r="T681"/>
  <c r="R681"/>
  <c r="P681"/>
  <c r="BK681"/>
  <c r="J681"/>
  <c r="BE681"/>
  <c r="BI678"/>
  <c r="BH678"/>
  <c r="BG678"/>
  <c r="BF678"/>
  <c r="T678"/>
  <c r="R678"/>
  <c r="P678"/>
  <c r="BK678"/>
  <c r="J678"/>
  <c r="BE678"/>
  <c r="BI670"/>
  <c r="BH670"/>
  <c r="BG670"/>
  <c r="BF670"/>
  <c r="T670"/>
  <c r="R670"/>
  <c r="P670"/>
  <c r="BK670"/>
  <c r="J670"/>
  <c r="BE670"/>
  <c r="BI662"/>
  <c r="BH662"/>
  <c r="BG662"/>
  <c r="BF662"/>
  <c r="T662"/>
  <c r="R662"/>
  <c r="P662"/>
  <c r="BK662"/>
  <c r="J662"/>
  <c r="BE662"/>
  <c r="BI654"/>
  <c r="BH654"/>
  <c r="BG654"/>
  <c r="BF654"/>
  <c r="T654"/>
  <c r="R654"/>
  <c r="P654"/>
  <c r="BK654"/>
  <c r="J654"/>
  <c r="BE654"/>
  <c r="BI651"/>
  <c r="BH651"/>
  <c r="BG651"/>
  <c r="BF651"/>
  <c r="T651"/>
  <c r="R651"/>
  <c r="P651"/>
  <c r="BK651"/>
  <c r="J651"/>
  <c r="BE651"/>
  <c r="BI648"/>
  <c r="BH648"/>
  <c r="BG648"/>
  <c r="BF648"/>
  <c r="T648"/>
  <c r="R648"/>
  <c r="P648"/>
  <c r="BK648"/>
  <c r="J648"/>
  <c r="BE648"/>
  <c r="BI645"/>
  <c r="BH645"/>
  <c r="BG645"/>
  <c r="BF645"/>
  <c r="T645"/>
  <c r="R645"/>
  <c r="P645"/>
  <c r="BK645"/>
  <c r="J645"/>
  <c r="BE645"/>
  <c r="BI642"/>
  <c r="BH642"/>
  <c r="BG642"/>
  <c r="BF642"/>
  <c r="T642"/>
  <c r="R642"/>
  <c r="P642"/>
  <c r="BK642"/>
  <c r="J642"/>
  <c r="BE642"/>
  <c r="BI636"/>
  <c r="BH636"/>
  <c r="BG636"/>
  <c r="BF636"/>
  <c r="T636"/>
  <c r="R636"/>
  <c r="P636"/>
  <c r="BK636"/>
  <c r="J636"/>
  <c r="BE636"/>
  <c r="BI633"/>
  <c r="BH633"/>
  <c r="BG633"/>
  <c r="BF633"/>
  <c r="T633"/>
  <c r="R633"/>
  <c r="P633"/>
  <c r="BK633"/>
  <c r="J633"/>
  <c r="BE633"/>
  <c r="BI630"/>
  <c r="BH630"/>
  <c r="BG630"/>
  <c r="BF630"/>
  <c r="T630"/>
  <c r="R630"/>
  <c r="P630"/>
  <c r="BK630"/>
  <c r="J630"/>
  <c r="BE630"/>
  <c r="BI627"/>
  <c r="BH627"/>
  <c r="BG627"/>
  <c r="BF627"/>
  <c r="T627"/>
  <c r="R627"/>
  <c r="P627"/>
  <c r="BK627"/>
  <c r="J627"/>
  <c r="BE627"/>
  <c r="BI624"/>
  <c r="BH624"/>
  <c r="BG624"/>
  <c r="BF624"/>
  <c r="T624"/>
  <c r="R624"/>
  <c r="P624"/>
  <c r="BK624"/>
  <c r="J624"/>
  <c r="BE624"/>
  <c r="BI621"/>
  <c r="BH621"/>
  <c r="BG621"/>
  <c r="BF621"/>
  <c r="T621"/>
  <c r="R621"/>
  <c r="P621"/>
  <c r="BK621"/>
  <c r="J621"/>
  <c r="BE621"/>
  <c r="BI618"/>
  <c r="BH618"/>
  <c r="BG618"/>
  <c r="BF618"/>
  <c r="T618"/>
  <c r="R618"/>
  <c r="P618"/>
  <c r="BK618"/>
  <c r="J618"/>
  <c r="BE618"/>
  <c r="BI612"/>
  <c r="BH612"/>
  <c r="BG612"/>
  <c r="BF612"/>
  <c r="T612"/>
  <c r="R612"/>
  <c r="P612"/>
  <c r="BK612"/>
  <c r="J612"/>
  <c r="BE612"/>
  <c r="BI606"/>
  <c r="BH606"/>
  <c r="BG606"/>
  <c r="BF606"/>
  <c r="T606"/>
  <c r="R606"/>
  <c r="P606"/>
  <c r="BK606"/>
  <c r="J606"/>
  <c r="BE606"/>
  <c r="BI600"/>
  <c r="BH600"/>
  <c r="BG600"/>
  <c r="BF600"/>
  <c r="T600"/>
  <c r="R600"/>
  <c r="P600"/>
  <c r="BK600"/>
  <c r="J600"/>
  <c r="BE600"/>
  <c r="BI594"/>
  <c r="BH594"/>
  <c r="BG594"/>
  <c r="BF594"/>
  <c r="T594"/>
  <c r="R594"/>
  <c r="P594"/>
  <c r="BK594"/>
  <c r="J594"/>
  <c r="BE594"/>
  <c r="BI586"/>
  <c r="BH586"/>
  <c r="BG586"/>
  <c r="BF586"/>
  <c r="T586"/>
  <c r="R586"/>
  <c r="P586"/>
  <c r="BK586"/>
  <c r="J586"/>
  <c r="BE586"/>
  <c r="BI578"/>
  <c r="BH578"/>
  <c r="BG578"/>
  <c r="BF578"/>
  <c r="T578"/>
  <c r="R578"/>
  <c r="P578"/>
  <c r="BK578"/>
  <c r="J578"/>
  <c r="BE578"/>
  <c r="BI572"/>
  <c r="BH572"/>
  <c r="BG572"/>
  <c r="BF572"/>
  <c r="T572"/>
  <c r="R572"/>
  <c r="P572"/>
  <c r="BK572"/>
  <c r="J572"/>
  <c r="BE572"/>
  <c r="BI566"/>
  <c r="BH566"/>
  <c r="BG566"/>
  <c r="BF566"/>
  <c r="T566"/>
  <c r="R566"/>
  <c r="P566"/>
  <c r="BK566"/>
  <c r="J566"/>
  <c r="BE566"/>
  <c r="BI560"/>
  <c r="BH560"/>
  <c r="BG560"/>
  <c r="BF560"/>
  <c r="T560"/>
  <c r="R560"/>
  <c r="P560"/>
  <c r="BK560"/>
  <c r="J560"/>
  <c r="BE560"/>
  <c r="BI554"/>
  <c r="BH554"/>
  <c r="BG554"/>
  <c r="BF554"/>
  <c r="T554"/>
  <c r="R554"/>
  <c r="P554"/>
  <c r="BK554"/>
  <c r="J554"/>
  <c r="BE554"/>
  <c r="BI548"/>
  <c r="BH548"/>
  <c r="BG548"/>
  <c r="BF548"/>
  <c r="T548"/>
  <c r="R548"/>
  <c r="P548"/>
  <c r="BK548"/>
  <c r="J548"/>
  <c r="BE548"/>
  <c r="BI542"/>
  <c r="BH542"/>
  <c r="BG542"/>
  <c r="BF542"/>
  <c r="T542"/>
  <c r="R542"/>
  <c r="P542"/>
  <c r="BK542"/>
  <c r="J542"/>
  <c r="BE542"/>
  <c r="BI536"/>
  <c r="BH536"/>
  <c r="BG536"/>
  <c r="BF536"/>
  <c r="T536"/>
  <c r="R536"/>
  <c r="P536"/>
  <c r="BK536"/>
  <c r="J536"/>
  <c r="BE536"/>
  <c r="BI530"/>
  <c r="BH530"/>
  <c r="BG530"/>
  <c r="BF530"/>
  <c r="T530"/>
  <c r="R530"/>
  <c r="P530"/>
  <c r="BK530"/>
  <c r="J530"/>
  <c r="BE530"/>
  <c r="BI523"/>
  <c r="BH523"/>
  <c r="BG523"/>
  <c r="BF523"/>
  <c r="T523"/>
  <c r="R523"/>
  <c r="P523"/>
  <c r="BK523"/>
  <c r="J523"/>
  <c r="BE523"/>
  <c r="BI516"/>
  <c r="BH516"/>
  <c r="BG516"/>
  <c r="BF516"/>
  <c r="T516"/>
  <c r="R516"/>
  <c r="P516"/>
  <c r="BK516"/>
  <c r="J516"/>
  <c r="BE516"/>
  <c r="BI509"/>
  <c r="BH509"/>
  <c r="BG509"/>
  <c r="BF509"/>
  <c r="T509"/>
  <c r="R509"/>
  <c r="P509"/>
  <c r="BK509"/>
  <c r="J509"/>
  <c r="BE509"/>
  <c r="BI503"/>
  <c r="BH503"/>
  <c r="BG503"/>
  <c r="BF503"/>
  <c r="T503"/>
  <c r="R503"/>
  <c r="P503"/>
  <c r="BK503"/>
  <c r="J503"/>
  <c r="BE503"/>
  <c r="BI497"/>
  <c r="BH497"/>
  <c r="BG497"/>
  <c r="BF497"/>
  <c r="T497"/>
  <c r="R497"/>
  <c r="P497"/>
  <c r="BK497"/>
  <c r="J497"/>
  <c r="BE497"/>
  <c r="BI491"/>
  <c r="BH491"/>
  <c r="BG491"/>
  <c r="BF491"/>
  <c r="T491"/>
  <c r="T490"/>
  <c r="R491"/>
  <c r="R490"/>
  <c r="P491"/>
  <c r="P490"/>
  <c r="BK491"/>
  <c r="BK490"/>
  <c r="J490"/>
  <c r="J491"/>
  <c r="BE491"/>
  <c r="J101"/>
  <c r="BI485"/>
  <c r="BH485"/>
  <c r="BG485"/>
  <c r="BF485"/>
  <c r="T485"/>
  <c r="R485"/>
  <c r="P485"/>
  <c r="BK485"/>
  <c r="J485"/>
  <c r="BE485"/>
  <c r="BI480"/>
  <c r="BH480"/>
  <c r="BG480"/>
  <c r="BF480"/>
  <c r="T480"/>
  <c r="R480"/>
  <c r="P480"/>
  <c r="BK480"/>
  <c r="J480"/>
  <c r="BE480"/>
  <c r="BI475"/>
  <c r="BH475"/>
  <c r="BG475"/>
  <c r="BF475"/>
  <c r="T475"/>
  <c r="R475"/>
  <c r="P475"/>
  <c r="BK475"/>
  <c r="J475"/>
  <c r="BE475"/>
  <c r="BI467"/>
  <c r="BH467"/>
  <c r="BG467"/>
  <c r="BF467"/>
  <c r="T467"/>
  <c r="R467"/>
  <c r="P467"/>
  <c r="BK467"/>
  <c r="J467"/>
  <c r="BE467"/>
  <c r="BI451"/>
  <c r="BH451"/>
  <c r="BG451"/>
  <c r="BF451"/>
  <c r="T451"/>
  <c r="R451"/>
  <c r="P451"/>
  <c r="BK451"/>
  <c r="J451"/>
  <c r="BE451"/>
  <c r="BI446"/>
  <c r="BH446"/>
  <c r="BG446"/>
  <c r="BF446"/>
  <c r="T446"/>
  <c r="R446"/>
  <c r="P446"/>
  <c r="BK446"/>
  <c r="J446"/>
  <c r="BE446"/>
  <c r="BI438"/>
  <c r="BH438"/>
  <c r="BG438"/>
  <c r="BF438"/>
  <c r="T438"/>
  <c r="R438"/>
  <c r="P438"/>
  <c r="BK438"/>
  <c r="J438"/>
  <c r="BE438"/>
  <c r="BI422"/>
  <c r="BH422"/>
  <c r="BG422"/>
  <c r="BF422"/>
  <c r="T422"/>
  <c r="R422"/>
  <c r="P422"/>
  <c r="BK422"/>
  <c r="J422"/>
  <c r="BE422"/>
  <c r="BI416"/>
  <c r="BH416"/>
  <c r="BG416"/>
  <c r="BF416"/>
  <c r="T416"/>
  <c r="R416"/>
  <c r="P416"/>
  <c r="BK416"/>
  <c r="J416"/>
  <c r="BE416"/>
  <c r="BI410"/>
  <c r="BH410"/>
  <c r="BG410"/>
  <c r="BF410"/>
  <c r="T410"/>
  <c r="R410"/>
  <c r="P410"/>
  <c r="BK410"/>
  <c r="J410"/>
  <c r="BE410"/>
  <c r="BI404"/>
  <c r="BH404"/>
  <c r="BG404"/>
  <c r="BF404"/>
  <c r="T404"/>
  <c r="R404"/>
  <c r="P404"/>
  <c r="BK404"/>
  <c r="J404"/>
  <c r="BE404"/>
  <c r="BI398"/>
  <c r="BH398"/>
  <c r="BG398"/>
  <c r="BF398"/>
  <c r="T398"/>
  <c r="R398"/>
  <c r="P398"/>
  <c r="BK398"/>
  <c r="J398"/>
  <c r="BE398"/>
  <c r="BI390"/>
  <c r="BH390"/>
  <c r="BG390"/>
  <c r="BF390"/>
  <c r="T390"/>
  <c r="R390"/>
  <c r="P390"/>
  <c r="BK390"/>
  <c r="J390"/>
  <c r="BE390"/>
  <c r="BI389"/>
  <c r="BH389"/>
  <c r="BG389"/>
  <c r="BF389"/>
  <c r="T389"/>
  <c r="R389"/>
  <c r="P389"/>
  <c r="BK389"/>
  <c r="J389"/>
  <c r="BE389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50"/>
  <c r="BH350"/>
  <c r="BG350"/>
  <c r="BF350"/>
  <c r="T350"/>
  <c r="R350"/>
  <c r="P350"/>
  <c r="BK350"/>
  <c r="J350"/>
  <c r="BE350"/>
  <c r="BI346"/>
  <c r="BH346"/>
  <c r="BG346"/>
  <c r="BF346"/>
  <c r="T346"/>
  <c r="R346"/>
  <c r="P346"/>
  <c r="BK346"/>
  <c r="J346"/>
  <c r="BE346"/>
  <c r="BI342"/>
  <c r="BH342"/>
  <c r="BG342"/>
  <c r="BF342"/>
  <c r="T342"/>
  <c r="R342"/>
  <c r="P342"/>
  <c r="BK342"/>
  <c r="J342"/>
  <c r="BE34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10"/>
  <c r="BH310"/>
  <c r="BG310"/>
  <c r="BF310"/>
  <c r="T310"/>
  <c r="R310"/>
  <c r="P310"/>
  <c r="BK310"/>
  <c r="J310"/>
  <c r="BE310"/>
  <c r="BI305"/>
  <c r="BH305"/>
  <c r="BG305"/>
  <c r="BF305"/>
  <c r="T305"/>
  <c r="R305"/>
  <c r="P305"/>
  <c r="BK305"/>
  <c r="J305"/>
  <c r="BE305"/>
  <c r="BI293"/>
  <c r="BH293"/>
  <c r="BG293"/>
  <c r="BF293"/>
  <c r="T293"/>
  <c r="R293"/>
  <c r="P293"/>
  <c r="BK293"/>
  <c r="J293"/>
  <c r="BE293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T259"/>
  <c r="T258"/>
  <c r="R260"/>
  <c r="R259"/>
  <c r="R258"/>
  <c r="P260"/>
  <c r="P259"/>
  <c r="P258"/>
  <c r="BK260"/>
  <c r="BK259"/>
  <c r="J259"/>
  <c r="BK258"/>
  <c r="J258"/>
  <c r="J260"/>
  <c r="BE260"/>
  <c r="J100"/>
  <c r="J99"/>
  <c r="BI251"/>
  <c r="BH251"/>
  <c r="BG251"/>
  <c r="BF251"/>
  <c r="T251"/>
  <c r="R251"/>
  <c r="P251"/>
  <c r="BK251"/>
  <c r="J251"/>
  <c r="BE25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5"/>
  <c r="BH235"/>
  <c r="BG235"/>
  <c r="BF235"/>
  <c r="T235"/>
  <c r="T234"/>
  <c r="R235"/>
  <c r="R234"/>
  <c r="P235"/>
  <c r="P234"/>
  <c r="BK235"/>
  <c r="BK234"/>
  <c r="J234"/>
  <c r="J235"/>
  <c r="BE235"/>
  <c r="J98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0"/>
  <c r="BH220"/>
  <c r="BG220"/>
  <c r="BF220"/>
  <c r="T220"/>
  <c r="R220"/>
  <c r="P220"/>
  <c r="BK220"/>
  <c r="J220"/>
  <c r="BE220"/>
  <c r="BI215"/>
  <c r="BH215"/>
  <c r="BG215"/>
  <c r="BF215"/>
  <c r="T215"/>
  <c r="R215"/>
  <c r="P215"/>
  <c r="BK215"/>
  <c r="J215"/>
  <c r="BE215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84"/>
  <c r="BH184"/>
  <c r="BG184"/>
  <c r="BF184"/>
  <c r="T184"/>
  <c r="R184"/>
  <c r="P184"/>
  <c r="BK184"/>
  <c r="J184"/>
  <c r="BE184"/>
  <c r="BI172"/>
  <c r="BH172"/>
  <c r="BG172"/>
  <c r="BF172"/>
  <c r="T172"/>
  <c r="R172"/>
  <c r="P172"/>
  <c r="BK172"/>
  <c r="J172"/>
  <c r="BE172"/>
  <c r="BI164"/>
  <c r="BH164"/>
  <c r="BG164"/>
  <c r="BF164"/>
  <c r="T164"/>
  <c r="R164"/>
  <c r="P164"/>
  <c r="BK164"/>
  <c r="J164"/>
  <c r="BE164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37"/>
  <c r="BH137"/>
  <c r="BG137"/>
  <c r="BF137"/>
  <c r="T137"/>
  <c r="R137"/>
  <c r="P137"/>
  <c r="BK137"/>
  <c r="J137"/>
  <c r="BE137"/>
  <c r="BI130"/>
  <c r="F37"/>
  <c i="1" r="BD95"/>
  <c i="2" r="BH130"/>
  <c r="F36"/>
  <c i="1" r="BC95"/>
  <c i="2" r="BG130"/>
  <c r="F35"/>
  <c i="1" r="BB95"/>
  <c i="2" r="BF130"/>
  <c r="J34"/>
  <c i="1" r="AW95"/>
  <c i="2" r="F34"/>
  <c i="1" r="BA95"/>
  <c i="2" r="T130"/>
  <c r="T129"/>
  <c r="T128"/>
  <c r="T127"/>
  <c r="R130"/>
  <c r="R129"/>
  <c r="R128"/>
  <c r="R127"/>
  <c r="P130"/>
  <c r="P129"/>
  <c r="P128"/>
  <c r="P127"/>
  <c i="1" r="AU95"/>
  <c i="2" r="BK130"/>
  <c r="BK129"/>
  <c r="J129"/>
  <c r="BK128"/>
  <c r="J128"/>
  <c r="BK127"/>
  <c r="J127"/>
  <c r="J95"/>
  <c r="J30"/>
  <c i="1" r="AG95"/>
  <c i="2" r="J130"/>
  <c r="BE130"/>
  <c r="J33"/>
  <c i="1" r="AV95"/>
  <c i="2" r="F33"/>
  <c i="1" r="AZ95"/>
  <c i="2" r="J97"/>
  <c r="J96"/>
  <c r="J123"/>
  <c r="F123"/>
  <c r="F121"/>
  <c r="E119"/>
  <c r="J90"/>
  <c r="F90"/>
  <c r="F88"/>
  <c r="E86"/>
  <c r="J39"/>
  <c r="J24"/>
  <c r="E24"/>
  <c r="J124"/>
  <c r="J91"/>
  <c r="J23"/>
  <c r="J18"/>
  <c r="E18"/>
  <c r="F124"/>
  <c r="F91"/>
  <c r="J17"/>
  <c r="J12"/>
  <c r="J121"/>
  <c r="J88"/>
  <c r="E7"/>
  <c r="E117"/>
  <c r="E84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<sst xmlns="http://schemas.openxmlformats.org/spreadsheetml/2006/main">
  <si>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</si>
  <si>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</si>
  <si>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</si>
  <si>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</si>
  <si>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</si>
  <si>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{d5d7a1b9-2008-4a6b-89ff-7d2baaf43f15}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</si>
  <si>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</si>
  <si>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</si>
  <si>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</si>
  <si>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</si>
  <si>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</si>
  <si>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</si>
  <si>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</si>
  <si>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</si>
  <si>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</si>
  <si>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</si>
  <si>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</si>
  <si>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SSZ_BOHUMÍN - PŘECHOD PRO CHODCE SIL. Č. I/67 - UL.POLNÍ</t>
  </si>
  <si>
    <t>KSO:</t>
  </si>
  <si>
    <t>822 25</t>
  </si>
  <si>
    <t>CC-CZ:</t>
  </si>
  <si>
    <t>21129</t>
  </si>
  <si>
    <t>Místo:</t>
  </si>
  <si>
    <t>Bohumín</t>
  </si>
  <si>
    <t>Datum:</t>
  </si>
  <si>
    <t>29. 5. 2019</t>
  </si>
  <si>
    <t>CZ-CPV:</t>
  </si>
  <si>
    <t>51110000-6</t>
  </si>
  <si>
    <t>CZ-CPA:</t>
  </si>
  <si>
    <t>43.21.10</t>
  </si>
  <si>
    <t>Zadavatel:</t>
  </si>
  <si>
    <t>IČ:</t>
  </si>
  <si>
    <t>Město Bohumín, Masarykova 158, Bohumín 735 81</t>
  </si>
  <si>
    <t>DIČ:</t>
  </si>
  <si>
    <t>Uchazeč:</t>
  </si>
  <si>
    <t>Vyplň údaj</t>
  </si>
  <si>
    <t>Projektant:</t>
  </si>
  <si>
    <t>ŠNAPKA SLUŽBY s.r.o., Hřbitovní 651/8, TĚRLICKO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</si>
  <si>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</si>
  <si>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</si>
  <si>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</si>
  <si>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</si>
  <si>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</si>
  <si>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</si>
  <si>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</si>
  <si>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</si>
  <si>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</si>
  <si>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</si>
  <si>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</si>
  <si>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</si>
  <si>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</si>
  <si>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</si>
  <si>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</si>
  <si>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</si>
  <si>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</si>
  <si>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</si>
  <si>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</si>
  <si>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</si>
  <si>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</si>
  <si>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</si>
  <si>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</si>
  <si>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</si>
  <si>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</si>
  <si>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</si>
  <si>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</si>
  <si>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</si>
  <si>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</si>
  <si>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</si>
  <si>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</si>
  <si>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</si>
  <si>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</si>
  <si>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</si>
  <si>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</si>
  <si>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</si>
  <si>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</si>
  <si>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</si>
  <si>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</si>
  <si>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</si>
  <si>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</si>
  <si>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</si>
  <si>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</si>
  <si>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</si>
  <si>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</si>
  <si>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</si>
  <si>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</si>
  <si>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</si>
  <si>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</si>
  <si>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SSZ</t>
  </si>
  <si>
    <t>SVĚTELNÁ SIGNALIZACE - UL.POLNÍ</t>
  </si>
  <si>
    <t>PRO</t>
  </si>
  <si>
    <t>1</t>
  </si>
  <si>
    <t>{aa9094f7-f6da-4db5-8bac-b43959eec254}</t>
  </si>
  <si>
    <t>82225</t>
  </si>
  <si>
    <t>2</t>
  </si>
  <si>
    <t>CMSM_5</t>
  </si>
  <si>
    <t>délka kabeláže CMSM 5x1,0 (vnitřní rozvod stožáru)</t>
  </si>
  <si>
    <t>40</t>
  </si>
  <si>
    <t>CMSM_7</t>
  </si>
  <si>
    <t>celková délka CMSM 7x1,0</t>
  </si>
  <si>
    <t>10</t>
  </si>
  <si>
    <t>KRYCÍ LIST SOUPISU PRACÍ</t>
  </si>
  <si>
    <t>FeZN_PÁSEK</t>
  </si>
  <si>
    <t>Délka FEZN pásku</t>
  </si>
  <si>
    <t>m</t>
  </si>
  <si>
    <t>26,07</t>
  </si>
  <si>
    <t>NYY_SSZ</t>
  </si>
  <si>
    <t>napájecí kabel NYY-J 3x6mm</t>
  </si>
  <si>
    <t>14,3</t>
  </si>
  <si>
    <t>výstuž</t>
  </si>
  <si>
    <t>Výstuž základové konstrukce</t>
  </si>
  <si>
    <t>VYTYČ</t>
  </si>
  <si>
    <t>VYTYČENÍ TRASY KABELŮ</t>
  </si>
  <si>
    <t>km</t>
  </si>
  <si>
    <t>23,7</t>
  </si>
  <si>
    <t>Objekt:</t>
  </si>
  <si>
    <t>KAB_TRASA</t>
  </si>
  <si>
    <t>celková kabelová trasa</t>
  </si>
  <si>
    <t>11</t>
  </si>
  <si>
    <t>SSZ - SVĚTELNÁ SIGNALIZACE - UL.POLNÍ</t>
  </si>
  <si>
    <t>SKLADKA</t>
  </si>
  <si>
    <t>Vybourané hmoty na skládku</t>
  </si>
  <si>
    <t>m3</t>
  </si>
  <si>
    <t>4,31</t>
  </si>
  <si>
    <t>NYY_19</t>
  </si>
  <si>
    <t>celková délka kabelu NYY-J 19x1,5</t>
  </si>
  <si>
    <t>52,14</t>
  </si>
  <si>
    <t>KAB_FTP</t>
  </si>
  <si>
    <t>tcekfe/ftp</t>
  </si>
  <si>
    <t>55,4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</si>
  <si>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</si>
  <si>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</si>
  <si>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</si>
  <si>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</si>
  <si>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</si>
  <si>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</si>
  <si>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46-M - Zemní práce při extr.mont.pracích</t>
  </si>
  <si>
    <t xml:space="preserve">    1 - Zemní práce</t>
  </si>
  <si>
    <t>M - M</t>
  </si>
  <si>
    <t xml:space="preserve">    21-M - Elektromontáže</t>
  </si>
  <si>
    <t xml:space="preserve">    22-M - Montáže oznam. a zabezp. zařízení</t>
  </si>
  <si>
    <t xml:space="preserve">    33-M - Montáže dopr.zaříz - přisvětlení přechodu</t>
  </si>
  <si>
    <t xml:space="preserve">    91 - Doplňující konstrukce a práce pozemních komunikací, letišť a ploch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</si>
  <si>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</si>
  <si>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</si>
  <si>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</si>
  <si>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</si>
  <si>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</si>
  <si>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</si>
  <si>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</si>
  <si>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</si>
  <si>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</si>
  <si>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</si>
  <si>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</si>
  <si>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</si>
  <si>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</si>
  <si>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</si>
  <si>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</si>
  <si>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</si>
  <si>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</si>
  <si>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</si>
  <si>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</si>
  <si>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46-M</t>
  </si>
  <si>
    <t>Zemní práce při extr.mont.pracích</t>
  </si>
  <si>
    <t>3</t>
  </si>
  <si>
    <t>K</t>
  </si>
  <si>
    <t>460010024</t>
  </si>
  <si>
    <t>Vytyčení trasy vedení kabelového podzemního v zastavěném prostoru</t>
  </si>
  <si>
    <t>64</t>
  </si>
  <si>
    <t>246</t>
  </si>
  <si>
    <t>VV</t>
  </si>
  <si>
    <t>Odměřeno v AutoCadu</t>
  </si>
  <si>
    <t>Výkop 50 x 80:</t>
  </si>
  <si>
    <t>(1,2+9,8+12,7)</t>
  </si>
  <si>
    <t>Součet</t>
  </si>
  <si>
    <t>4</t>
  </si>
  <si>
    <t>VYTYČ*0,001</t>
  </si>
  <si>
    <t>460070543</t>
  </si>
  <si>
    <t>Hloubení nezapažených jam pro základy silničních stožárů výložníkových bez patky v hornině tř 3</t>
  </si>
  <si>
    <t>kus</t>
  </si>
  <si>
    <t>250</t>
  </si>
  <si>
    <t>výkopy jam základů pro výložníkové stožáry</t>
  </si>
  <si>
    <t>SSZ1 - Stožár č. 1:</t>
  </si>
  <si>
    <t>SSZ 1 - Stožár č. 2:</t>
  </si>
  <si>
    <t>460070553</t>
  </si>
  <si>
    <t>Hloubení nezapažených jam pro základy silničních stožárů s patkou v hornině tř 3</t>
  </si>
  <si>
    <t>252</t>
  </si>
  <si>
    <t>výkopy jam základů pro řadiče</t>
  </si>
  <si>
    <t>460070753</t>
  </si>
  <si>
    <t>Hloubení nezapažených jam pro ostatní konstrukce ručně v hornině tř 3</t>
  </si>
  <si>
    <t>254</t>
  </si>
  <si>
    <t>výkop jámy pro elektroměrový rozvadeč</t>
  </si>
  <si>
    <t>RE:</t>
  </si>
  <si>
    <t>0,6*0,4*0,6</t>
  </si>
  <si>
    <t>"starovací a cílová jáma protlaku"(2,5*1,5*1,5)+(1,5*1,5*1,5)</t>
  </si>
  <si>
    <t>5</t>
  </si>
  <si>
    <t>460080014</t>
  </si>
  <si>
    <t>Základové konstrukce z monolitického betonu C 16/20 bez bednění</t>
  </si>
  <si>
    <t>256</t>
  </si>
  <si>
    <t>betonové základy pro stožáry a řadiče</t>
  </si>
  <si>
    <t>SSZ1:</t>
  </si>
  <si>
    <t>Stožár č. 1,2:</t>
  </si>
  <si>
    <t>1,7*1*1*2</t>
  </si>
  <si>
    <t>Řadič SSZ:</t>
  </si>
  <si>
    <t>0,6*0,6*0,6</t>
  </si>
  <si>
    <t>6</t>
  </si>
  <si>
    <t>460080042</t>
  </si>
  <si>
    <t>Výztuž základových konstrukcí betonářskou ocelí 10 505</t>
  </si>
  <si>
    <t>t</t>
  </si>
  <si>
    <t>258</t>
  </si>
  <si>
    <t>výstuž*0,005</t>
  </si>
  <si>
    <t>7</t>
  </si>
  <si>
    <t>460080201</t>
  </si>
  <si>
    <t>Zřízení nezabudovaného bednění základových konstrukcí</t>
  </si>
  <si>
    <t>m2</t>
  </si>
  <si>
    <t>260</t>
  </si>
  <si>
    <t>bednění pro betonové základy pro stožáry a řadiče</t>
  </si>
  <si>
    <t>Stožár č. 1:</t>
  </si>
  <si>
    <t>(1,7*1)*4</t>
  </si>
  <si>
    <t>Stožár č. 2:</t>
  </si>
  <si>
    <t>(0,6*0,6)*4</t>
  </si>
  <si>
    <t>8</t>
  </si>
  <si>
    <t>460080301</t>
  </si>
  <si>
    <t>Odstranění nezabudovaného bednění základových konstrukcí</t>
  </si>
  <si>
    <t>262</t>
  </si>
  <si>
    <t>9</t>
  </si>
  <si>
    <t>460120082</t>
  </si>
  <si>
    <t>Uložení sypaniny do násypů zhutněných z hornin třídy 3až4</t>
  </si>
  <si>
    <t>264</t>
  </si>
  <si>
    <t>(KAB_TRASA)*0,7*0,50</t>
  </si>
  <si>
    <t>141721115</t>
  </si>
  <si>
    <t>Řízený zemní protlak hloubky do 6 m vnějšího průměru do 160 mm v hornině tř 1 až 4</t>
  </si>
  <si>
    <t>CS ÚRS 2018 01</t>
  </si>
  <si>
    <t>-1427976732</t>
  </si>
  <si>
    <t>"prostup pod komunikací"12,7</t>
  </si>
  <si>
    <t>M</t>
  </si>
  <si>
    <t>28610004</t>
  </si>
  <si>
    <t>trubka PVC tlaková hrdlovaná vodovodní dl 6m DN 110</t>
  </si>
  <si>
    <t>-538299953</t>
  </si>
  <si>
    <t>12</t>
  </si>
  <si>
    <t>460150274</t>
  </si>
  <si>
    <t>Hloubení kabelových zapažených i nezapažených rýh ručně š 50 cm, hl 90 cm, v hornině tř 4</t>
  </si>
  <si>
    <t>1933795172</t>
  </si>
  <si>
    <t>Odměřeno z AutoCAD</t>
  </si>
  <si>
    <t>"výkopy kabelových tras"1,2+9,8</t>
  </si>
  <si>
    <t>13</t>
  </si>
  <si>
    <t>460260011</t>
  </si>
  <si>
    <t>Pevné spojení páskových zemničů</t>
  </si>
  <si>
    <t>274</t>
  </si>
  <si>
    <t>Přímo zadané</t>
  </si>
  <si>
    <t>Stožár číslo 1:</t>
  </si>
  <si>
    <t>Stožár číslo 2:</t>
  </si>
  <si>
    <t>Řadič SSZ a rozvaděč RE:</t>
  </si>
  <si>
    <t>14</t>
  </si>
  <si>
    <t>460400071</t>
  </si>
  <si>
    <t>Pažení příložné plné výkopů jam hloubky do 4 m</t>
  </si>
  <si>
    <t>276</t>
  </si>
  <si>
    <t>pažení výkopů jam základů pro výložníkové stožáry</t>
  </si>
  <si>
    <t>SSZ 1 - Stožár č. 1,2:</t>
  </si>
  <si>
    <t>2+2</t>
  </si>
  <si>
    <t>460400171</t>
  </si>
  <si>
    <t>Odstranění pažení příložného výkopů jam hloubky do 4 m</t>
  </si>
  <si>
    <t>278</t>
  </si>
  <si>
    <t>16</t>
  </si>
  <si>
    <t>460421282</t>
  </si>
  <si>
    <t>Lože kabelů z prohozeného výkopku tl 5 cm nad kabel, kryté plastovou folií, š lože do 50 cm</t>
  </si>
  <si>
    <t>282</t>
  </si>
  <si>
    <t>(KAB_TRASA)</t>
  </si>
  <si>
    <t>17</t>
  </si>
  <si>
    <t>460560263</t>
  </si>
  <si>
    <t>Zásyp rýh ručně šířky 50 cm, hloubky 80 cm, z horniny třídy 3</t>
  </si>
  <si>
    <t>300</t>
  </si>
  <si>
    <t>Zemní práce</t>
  </si>
  <si>
    <t>18</t>
  </si>
  <si>
    <t>181411131</t>
  </si>
  <si>
    <t>Založení parkového trávníku výsevem plochy do 1000 m2 v rovině a ve svahu do 1:5</t>
  </si>
  <si>
    <t>(1,2)*1</t>
  </si>
  <si>
    <t>19</t>
  </si>
  <si>
    <t>005724100</t>
  </si>
  <si>
    <t>osivo směs travní parková</t>
  </si>
  <si>
    <t>kg</t>
  </si>
  <si>
    <t>20</t>
  </si>
  <si>
    <t>171201201</t>
  </si>
  <si>
    <t>Uložení sypaniny na skládky</t>
  </si>
  <si>
    <t>(KAB_TRASA)*0,5*0,1</t>
  </si>
  <si>
    <t>Stožár SSZ</t>
  </si>
  <si>
    <t>171201211</t>
  </si>
  <si>
    <t>Poplatek za uložení odpadu ze sypaniny na skládce (skládkovné)</t>
  </si>
  <si>
    <t>SKLADKA*1,6</t>
  </si>
  <si>
    <t>21-M</t>
  </si>
  <si>
    <t>Elektromontáže</t>
  </si>
  <si>
    <t>22</t>
  </si>
  <si>
    <t>210040201</t>
  </si>
  <si>
    <t>Montáž konzol nn střešníkových jednoduchých</t>
  </si>
  <si>
    <t>409999083</t>
  </si>
  <si>
    <t>23</t>
  </si>
  <si>
    <t>424315050</t>
  </si>
  <si>
    <t>konzola na stožáru JB a DBV OEG 348410 UE 8 1200 mm</t>
  </si>
  <si>
    <t>32</t>
  </si>
  <si>
    <t>1541426974</t>
  </si>
  <si>
    <t>24</t>
  </si>
  <si>
    <t>210040501</t>
  </si>
  <si>
    <t>Montáž vodičů nn do 70 mm2</t>
  </si>
  <si>
    <t>-1576578705</t>
  </si>
  <si>
    <t>25</t>
  </si>
  <si>
    <t>R110761</t>
  </si>
  <si>
    <t>kabel silový s Cu jádrem CYKYz 4x6 mm2</t>
  </si>
  <si>
    <t>128</t>
  </si>
  <si>
    <t>-1424577660</t>
  </si>
  <si>
    <t>26</t>
  </si>
  <si>
    <t>210030553</t>
  </si>
  <si>
    <t>Montáž závěsů ramen jednoduchých s napínacím šroubem izolovaných</t>
  </si>
  <si>
    <t>CS ÚRS 2016 01</t>
  </si>
  <si>
    <t>1831527014</t>
  </si>
  <si>
    <t>27</t>
  </si>
  <si>
    <t>31197014</t>
  </si>
  <si>
    <t>napínák lanový oko-hák Zn bílý M16</t>
  </si>
  <si>
    <t>331886888</t>
  </si>
  <si>
    <t>28</t>
  </si>
  <si>
    <t>354R325550</t>
  </si>
  <si>
    <t>příchytka kabelová SONAP</t>
  </si>
  <si>
    <t>-587244355</t>
  </si>
  <si>
    <t>29</t>
  </si>
  <si>
    <t>460490013</t>
  </si>
  <si>
    <t>Krytí kabelů výstražnou fólií šířky 34 cm</t>
  </si>
  <si>
    <t>284</t>
  </si>
  <si>
    <t>SSZ 1:"celková kabelová trsa* rezerva"</t>
  </si>
  <si>
    <t>KAB_TRASA*1,15</t>
  </si>
  <si>
    <t>30</t>
  </si>
  <si>
    <t>693113110</t>
  </si>
  <si>
    <t>Pás varovný plný PE šíře 33 cm s potiskem</t>
  </si>
  <si>
    <t>286</t>
  </si>
  <si>
    <t>31</t>
  </si>
  <si>
    <t>460510064</t>
  </si>
  <si>
    <t>Kabelové prostupy z trub plastových do rýhy s obsypem, průměru do 10 cm</t>
  </si>
  <si>
    <t>292</t>
  </si>
  <si>
    <t>SSZ 1:"celková kabelová trasa+rezervy ve výkopech, zatažení do rozvaděčů a stožárů"</t>
  </si>
  <si>
    <t>(KAB_TRASA+2+2+2+2+2)*1,1</t>
  </si>
  <si>
    <t>34571353</t>
  </si>
  <si>
    <t>trubka elektroinstalační ohebná dvouplášťová korugovaná D 61/75 mm, HDPE+LDPE</t>
  </si>
  <si>
    <t>-749116106</t>
  </si>
  <si>
    <t>33</t>
  </si>
  <si>
    <t>210010068</t>
  </si>
  <si>
    <t>Montáž trubek pancéřových kovových závitových D 42 mm uložených pevně</t>
  </si>
  <si>
    <t>68</t>
  </si>
  <si>
    <t>SSZ 1:</t>
  </si>
  <si>
    <t>34</t>
  </si>
  <si>
    <t>345711280</t>
  </si>
  <si>
    <t>Trubka elektroinstalační ocelová lakovaná závitová D42 mm</t>
  </si>
  <si>
    <t>70</t>
  </si>
  <si>
    <t>4*1,05</t>
  </si>
  <si>
    <t>35</t>
  </si>
  <si>
    <t>220061701</t>
  </si>
  <si>
    <t>Zatažení kabelu do objektu do 9 kg/m</t>
  </si>
  <si>
    <t>114</t>
  </si>
  <si>
    <t>nyy_ssz</t>
  </si>
  <si>
    <t>nyy_19</t>
  </si>
  <si>
    <t>kab_FTP</t>
  </si>
  <si>
    <t>cmsm_5</t>
  </si>
  <si>
    <t>cmsm_7</t>
  </si>
  <si>
    <t>36</t>
  </si>
  <si>
    <t>220111436</t>
  </si>
  <si>
    <t>Kontrolní a závěrečné měření kabelu pro rozvoj signalize</t>
  </si>
  <si>
    <t>120</t>
  </si>
  <si>
    <t>Kabel NYY-J 19x1,5:</t>
  </si>
  <si>
    <t>Kabel NYY-J 24x1,5:</t>
  </si>
  <si>
    <t>Vozidlová návěstidla:</t>
  </si>
  <si>
    <t>(1+1+1+1)*5</t>
  </si>
  <si>
    <t>Chodecká návěstidla:</t>
  </si>
  <si>
    <t>(1+1)*7</t>
  </si>
  <si>
    <t>37</t>
  </si>
  <si>
    <t>220111741</t>
  </si>
  <si>
    <t>Montáž svorka rozpojovací zkušební</t>
  </si>
  <si>
    <t>122</t>
  </si>
  <si>
    <t>38</t>
  </si>
  <si>
    <t>354419250</t>
  </si>
  <si>
    <t>Svorka zkušební pro lano D6-12 mm FeZn</t>
  </si>
  <si>
    <t>124</t>
  </si>
  <si>
    <t>39</t>
  </si>
  <si>
    <t>220111765</t>
  </si>
  <si>
    <t>Změření zemního odporu</t>
  </si>
  <si>
    <t>126</t>
  </si>
  <si>
    <t>220111777</t>
  </si>
  <si>
    <t>Montáž vedení uzemňovací v zemi z drátu FeZn do D 10 mm</t>
  </si>
  <si>
    <t>Odměřeno v AutoCadu + uložení do základů</t>
  </si>
  <si>
    <t>(1,2+4,6+2,5+12,7+2,7)*1,1</t>
  </si>
  <si>
    <t>41</t>
  </si>
  <si>
    <t>354410730</t>
  </si>
  <si>
    <t>Drát průměr 10 mm FeZn</t>
  </si>
  <si>
    <t>1102750042</t>
  </si>
  <si>
    <t>Hmotnost pásku (přepočet):</t>
  </si>
  <si>
    <t>FeZN_PÁSEK/1,61</t>
  </si>
  <si>
    <t>42</t>
  </si>
  <si>
    <t>220182071</t>
  </si>
  <si>
    <t>Nasazení ochranné hadice na pokládaný kabel</t>
  </si>
  <si>
    <t>136</t>
  </si>
  <si>
    <t>"SSZ - kabelová trasa + rezerva"KAB_TRASA+2*4</t>
  </si>
  <si>
    <t>43</t>
  </si>
  <si>
    <t>345713530</t>
  </si>
  <si>
    <t xml:space="preserve">Trubka elektroinstalační ohebná  DN75</t>
  </si>
  <si>
    <t>138</t>
  </si>
  <si>
    <t>44</t>
  </si>
  <si>
    <t>220271621</t>
  </si>
  <si>
    <t>Pocínování konce sdělovacích vodičů,silnoproudých šňůr v krabici</t>
  </si>
  <si>
    <t>140</t>
  </si>
  <si>
    <t>SSZ:</t>
  </si>
  <si>
    <t>Vozidlové návěstidlo na stožár:</t>
  </si>
  <si>
    <t>4*5</t>
  </si>
  <si>
    <t>Vozidlové návěstidlo na výložník:</t>
  </si>
  <si>
    <t>Tlačítko pro chodce:</t>
  </si>
  <si>
    <t>Chodecké návěstidlo na stožár:</t>
  </si>
  <si>
    <t>4*7</t>
  </si>
  <si>
    <t>45</t>
  </si>
  <si>
    <t>210100002</t>
  </si>
  <si>
    <t>Ukončení vodičů v rozváděči nebo na přístroji včetně zapojení průřezu žíly do 6 mm2</t>
  </si>
  <si>
    <t>76</t>
  </si>
  <si>
    <t>3*2</t>
  </si>
  <si>
    <t>46</t>
  </si>
  <si>
    <t>210100195</t>
  </si>
  <si>
    <t>Ukončení kabelů smršťovací záklopkou nebo páskou se zapojením bez letování žíly do 4x6 mm2</t>
  </si>
  <si>
    <t>78</t>
  </si>
  <si>
    <t>47</t>
  </si>
  <si>
    <t>354363140</t>
  </si>
  <si>
    <t>Hlava rozdělovací, smršťovaná přímá do 1kV 4x 1,5-25</t>
  </si>
  <si>
    <t>80</t>
  </si>
  <si>
    <t>48</t>
  </si>
  <si>
    <t>210101154</t>
  </si>
  <si>
    <t>Ukončení kabelů celoplastových koncovkou do 1 kV staniční KSPe epoxidovou žíly do 3x25 a 4x16 mm2</t>
  </si>
  <si>
    <t>82</t>
  </si>
  <si>
    <t>49</t>
  </si>
  <si>
    <t>84</t>
  </si>
  <si>
    <t>50</t>
  </si>
  <si>
    <t>210190122</t>
  </si>
  <si>
    <t>Montáž rozvaděčů litinových, plastových nebo hliníkových sestavy do 100 kg</t>
  </si>
  <si>
    <t>86</t>
  </si>
  <si>
    <t>51</t>
  </si>
  <si>
    <t>404611637</t>
  </si>
  <si>
    <t>Rozvaděč RE - vystrojený jednofázový 16A</t>
  </si>
  <si>
    <t>88</t>
  </si>
  <si>
    <t>52</t>
  </si>
  <si>
    <t>210813011</t>
  </si>
  <si>
    <t>Montáž kabel Cu plný kulatý do 1 kV 3x1,5 až 6 mm2 uložený pevně (CYKY)</t>
  </si>
  <si>
    <t>1455323074</t>
  </si>
  <si>
    <t>53</t>
  </si>
  <si>
    <t>34111048</t>
  </si>
  <si>
    <t>kabel silový s Cu jádrem 1 kV 3x6mm2</t>
  </si>
  <si>
    <t>1380570686</t>
  </si>
  <si>
    <t>"NYY-J 3x6+rezerva"(2+(3+3))</t>
  </si>
  <si>
    <t>8*1,15 'Přepočtené koeficientem množství</t>
  </si>
  <si>
    <t>54</t>
  </si>
  <si>
    <t>34111042</t>
  </si>
  <si>
    <t>kabel silový s Cu jádrem 1 kV 3x4mm2</t>
  </si>
  <si>
    <t>-1717269928</t>
  </si>
  <si>
    <t>"NYY-J 3x4+rezerva"(2+(3+3))</t>
  </si>
  <si>
    <t>55</t>
  </si>
  <si>
    <t>210813101</t>
  </si>
  <si>
    <t>Montáž kabel Cu plný kulatý do 1 kV 19x1,5 až 2,5 mm2 uložený pevně (CYKY-1, NYY-J)</t>
  </si>
  <si>
    <t>-74551100</t>
  </si>
  <si>
    <t>"kabel Řadič -&gt; STOŽÁR SSZ 1+REZERVY"(4,6+5+5)*1,1</t>
  </si>
  <si>
    <t>"kabel Řadič -&gt; STOŽÁR SSZ 2+REZERVY"(4,6+2,5+13+2,7+5+5)*1,1</t>
  </si>
  <si>
    <t>56</t>
  </si>
  <si>
    <t>34111150</t>
  </si>
  <si>
    <t>kabel silový s Cu jádrem 1 kV 19x1,5mm2</t>
  </si>
  <si>
    <t>-576275651</t>
  </si>
  <si>
    <t>57</t>
  </si>
  <si>
    <t>744732311</t>
  </si>
  <si>
    <t>Montáž kabel Cu sdělovací sk.13 párový 1-7x2x1 mm volně</t>
  </si>
  <si>
    <t>-881841862</t>
  </si>
  <si>
    <t xml:space="preserve">kabely  řadič - radar1+2 zemní kabel typu FTP + rezervy</t>
  </si>
  <si>
    <t>"STOŽÁR 1"(4,6+6+5)+3</t>
  </si>
  <si>
    <t>"STOŽÁR 1"(4,6+2,5+13,0+2,7+6+5)+3</t>
  </si>
  <si>
    <t>"prořez kabelu 10%"KAB_FTP*1.1</t>
  </si>
  <si>
    <t>58</t>
  </si>
  <si>
    <t>341235630</t>
  </si>
  <si>
    <t>kabel sdělovací TCEKFY-D 4P 1,0 mm č.výrobku 1631104</t>
  </si>
  <si>
    <t>CS ÚRS 2017 01</t>
  </si>
  <si>
    <t>1890377105</t>
  </si>
  <si>
    <t>59</t>
  </si>
  <si>
    <t>210802170</t>
  </si>
  <si>
    <t>Montáž měděných vodičů CMSM, CMFM, A03VV, AO5, CGLU, CYH, CYLY, HO3VV, HO5 5x2,50 mm2 pevně</t>
  </si>
  <si>
    <t>90</t>
  </si>
  <si>
    <t>"Vozidlové návěstidlo na stožár"1*5</t>
  </si>
  <si>
    <t>"Vozidlové návěstidlo na výložník"1*15</t>
  </si>
  <si>
    <t>60</t>
  </si>
  <si>
    <t>210802174</t>
  </si>
  <si>
    <t>Montáž měděných vodičů CMSM, CMFM, A03VV, AO5, CGLU, CYH, CYLY, HO3VV, HO5 7x1,50 mm2 pevně</t>
  </si>
  <si>
    <t>94</t>
  </si>
  <si>
    <t>"Chodecké návěstidlo na stožár"1*5</t>
  </si>
  <si>
    <t>61</t>
  </si>
  <si>
    <t>220300533</t>
  </si>
  <si>
    <t>Ukončení kabel CMSM do 7 žil 1,50 mm2 na svorkovnici WAGO</t>
  </si>
  <si>
    <t>-2094438579</t>
  </si>
  <si>
    <t>"kabel základního vozidlového naávěstidla"2</t>
  </si>
  <si>
    <t>"kabel opakovacího vozidlového naávětidla"2</t>
  </si>
  <si>
    <t>"kabel chodeckéh návěstidla"2</t>
  </si>
  <si>
    <t>"kabel chodeckého tlačítka"2</t>
  </si>
  <si>
    <t>62</t>
  </si>
  <si>
    <t>341300201</t>
  </si>
  <si>
    <t>Silový vodič YY-JZ 5x1,0 0,6/1kV black</t>
  </si>
  <si>
    <t>-52345173</t>
  </si>
  <si>
    <t>Prořez 5%</t>
  </si>
  <si>
    <t>CMSM_5*1,1</t>
  </si>
  <si>
    <t>63</t>
  </si>
  <si>
    <t>341300202</t>
  </si>
  <si>
    <t>Silový vodič YY-JZ 7x1,0 0,6/1kV black</t>
  </si>
  <si>
    <t>96</t>
  </si>
  <si>
    <t>CMSM_7*1,1</t>
  </si>
  <si>
    <t>220300001</t>
  </si>
  <si>
    <t>Zhotovení formy kabelové délky do 0,5 m na kabel do 5x2</t>
  </si>
  <si>
    <t>142</t>
  </si>
  <si>
    <t>2*1</t>
  </si>
  <si>
    <t>65</t>
  </si>
  <si>
    <t>220300002</t>
  </si>
  <si>
    <t>Zhotovení formy kabelové délky do 0,5 m na kabelu do 10x2</t>
  </si>
  <si>
    <t>144</t>
  </si>
  <si>
    <t>66</t>
  </si>
  <si>
    <t>220300004</t>
  </si>
  <si>
    <t>Zhotovení formy kabelové délky do 0,5 m na kabelu do 20x2</t>
  </si>
  <si>
    <t>146</t>
  </si>
  <si>
    <t>Kabel NYY-J 19x1,5 - přímo zadané:</t>
  </si>
  <si>
    <t>67</t>
  </si>
  <si>
    <t>220300601</t>
  </si>
  <si>
    <t>Ukončení kabelu návěstního smršťovací záklopkou do 5x1/1,5</t>
  </si>
  <si>
    <t>150</t>
  </si>
  <si>
    <t>220300602</t>
  </si>
  <si>
    <t>Ukončení kabelu návěstního smršťovací záklopkou do 7x1/1,5</t>
  </si>
  <si>
    <t>152</t>
  </si>
  <si>
    <t>69</t>
  </si>
  <si>
    <t>220300604</t>
  </si>
  <si>
    <t>Ukončení kabelu návěstního smršťovací záklopkou do 19x1/1,5</t>
  </si>
  <si>
    <t>154</t>
  </si>
  <si>
    <t>220110346</t>
  </si>
  <si>
    <t>Montáž štítku kabelového průběžného</t>
  </si>
  <si>
    <t>116</t>
  </si>
  <si>
    <t>2+2+2</t>
  </si>
  <si>
    <t>71</t>
  </si>
  <si>
    <t>404611659</t>
  </si>
  <si>
    <t>Štítek kabelový s upevňovacím páskem</t>
  </si>
  <si>
    <t>118</t>
  </si>
  <si>
    <t>22-M</t>
  </si>
  <si>
    <t>Montáže oznam. a zabezp. zařízení</t>
  </si>
  <si>
    <t>72</t>
  </si>
  <si>
    <t>220960003</t>
  </si>
  <si>
    <t>Montáž stožáru (sloupku) výložníkového zapušťěného</t>
  </si>
  <si>
    <t>160</t>
  </si>
  <si>
    <t>73</t>
  </si>
  <si>
    <t>220960005</t>
  </si>
  <si>
    <t>Montáž výložníku na stožár</t>
  </si>
  <si>
    <t>162</t>
  </si>
  <si>
    <t>74</t>
  </si>
  <si>
    <t>404611068R</t>
  </si>
  <si>
    <t>Stožár výložníkový s výložníkem délky 3,5 m</t>
  </si>
  <si>
    <t>164</t>
  </si>
  <si>
    <t>75</t>
  </si>
  <si>
    <t>220960021</t>
  </si>
  <si>
    <t>Montáž svorkovnice stožárové</t>
  </si>
  <si>
    <t>174</t>
  </si>
  <si>
    <t>SSZ + VO svorkovnice ve stožáru</t>
  </si>
  <si>
    <t>1+1</t>
  </si>
  <si>
    <t>220960022</t>
  </si>
  <si>
    <t>Smontování stožárové svorkovnice</t>
  </si>
  <si>
    <t>176</t>
  </si>
  <si>
    <t>77</t>
  </si>
  <si>
    <t>404611031</t>
  </si>
  <si>
    <t xml:space="preserve">Stožárová svorkovnice s krytím IP54 </t>
  </si>
  <si>
    <t>178</t>
  </si>
  <si>
    <t>220960036</t>
  </si>
  <si>
    <t>Montáž sestaveného návěstidla dvoukomorového na stožár</t>
  </si>
  <si>
    <t>180</t>
  </si>
  <si>
    <t>79</t>
  </si>
  <si>
    <t>404613056</t>
  </si>
  <si>
    <t xml:space="preserve">Návěstidlo chodecké 2x200 (červená a zelená) - světelný zdroj LED  (napájený 42V AC)</t>
  </si>
  <si>
    <t>182</t>
  </si>
  <si>
    <t>220960041</t>
  </si>
  <si>
    <t>Montáž sestaveného návěstidla tříkomorového na stožár</t>
  </si>
  <si>
    <t>184</t>
  </si>
  <si>
    <t>81</t>
  </si>
  <si>
    <t>220960042</t>
  </si>
  <si>
    <t>Montáž sestaveného návěstidla tříkomorového na výložník</t>
  </si>
  <si>
    <t>186</t>
  </si>
  <si>
    <t>404613058</t>
  </si>
  <si>
    <t xml:space="preserve">Návěstidlo 3 světlové 200 - světelný zdroj LED  (napájený 42V AC)</t>
  </si>
  <si>
    <t>188</t>
  </si>
  <si>
    <t>83</t>
  </si>
  <si>
    <t>404611160</t>
  </si>
  <si>
    <t>Nosič návěstidla na výložník 3x200</t>
  </si>
  <si>
    <t>190</t>
  </si>
  <si>
    <t>404613019</t>
  </si>
  <si>
    <t>Držák návěstidla (AL)</t>
  </si>
  <si>
    <t>192</t>
  </si>
  <si>
    <t>85</t>
  </si>
  <si>
    <t>404611651</t>
  </si>
  <si>
    <t>Montážní pásky pro montáž návěstidel na stožár</t>
  </si>
  <si>
    <t>196</t>
  </si>
  <si>
    <t>1+1+2</t>
  </si>
  <si>
    <t>220960113</t>
  </si>
  <si>
    <t>Montáž signalizačního zařízení pro nevidomé na návěstidlo</t>
  </si>
  <si>
    <t>198</t>
  </si>
  <si>
    <t>87</t>
  </si>
  <si>
    <t>404611516</t>
  </si>
  <si>
    <t>Signalizační zařízení pro nevidomé</t>
  </si>
  <si>
    <t>200</t>
  </si>
  <si>
    <t>220960126</t>
  </si>
  <si>
    <t>Montáž tlačítka pro chodce na stožár</t>
  </si>
  <si>
    <t>208</t>
  </si>
  <si>
    <t>89</t>
  </si>
  <si>
    <t>404611501</t>
  </si>
  <si>
    <t>Tlačítko pro chodce</t>
  </si>
  <si>
    <t>210</t>
  </si>
  <si>
    <t>220960143</t>
  </si>
  <si>
    <t>Montáž kontrastního rámu pro tříkomorové návěstidlo</t>
  </si>
  <si>
    <t>212</t>
  </si>
  <si>
    <t>91</t>
  </si>
  <si>
    <t>404613026</t>
  </si>
  <si>
    <t>Kontrastní rám pro návěstidlo třísvětlové 3x200</t>
  </si>
  <si>
    <t>214</t>
  </si>
  <si>
    <t>92</t>
  </si>
  <si>
    <t>220960181</t>
  </si>
  <si>
    <t>Montáž řadiče do šesti světelných skupin</t>
  </si>
  <si>
    <t>1682766015</t>
  </si>
  <si>
    <t>93</t>
  </si>
  <si>
    <t>404611215</t>
  </si>
  <si>
    <t>Mikroprocesorový řadič</t>
  </si>
  <si>
    <t>218</t>
  </si>
  <si>
    <t>404611038</t>
  </si>
  <si>
    <t>Základový rám</t>
  </si>
  <si>
    <t>224</t>
  </si>
  <si>
    <t>95</t>
  </si>
  <si>
    <t>404611401</t>
  </si>
  <si>
    <t>Zpracování dopravního řešení SSZ přechodu pro chodce</t>
  </si>
  <si>
    <t>222</t>
  </si>
  <si>
    <t>220960192</t>
  </si>
  <si>
    <t>Regulace a aktivace jedné signální skupiny mikroprocesorového řadiče</t>
  </si>
  <si>
    <t>226</t>
  </si>
  <si>
    <t>97</t>
  </si>
  <si>
    <t>220960198</t>
  </si>
  <si>
    <t>Regulace a aktivace každé další signální skupiny mikroprocesorového řadiče s použitím plošiny</t>
  </si>
  <si>
    <t>228</t>
  </si>
  <si>
    <t>SSZ1 - Stožár č. 2:</t>
  </si>
  <si>
    <t>98</t>
  </si>
  <si>
    <t>220960199</t>
  </si>
  <si>
    <t>Regulace a aktivace každé další signální skupiny mikroprocesorového řadiče bez použití plošiny</t>
  </si>
  <si>
    <t>230</t>
  </si>
  <si>
    <t>99</t>
  </si>
  <si>
    <t>220960301</t>
  </si>
  <si>
    <t>Příprava ke komplexnímu vyzkoušení křižovatky s mikroprocesorovým řadičem MR</t>
  </si>
  <si>
    <t>232</t>
  </si>
  <si>
    <t>100</t>
  </si>
  <si>
    <t>220960311</t>
  </si>
  <si>
    <t>Komplexní vyzkoušení křižovatky s mikroprocesorovým řadičem MR před uvedením zařízení do provozu</t>
  </si>
  <si>
    <t>234</t>
  </si>
  <si>
    <t>101</t>
  </si>
  <si>
    <t>220960421</t>
  </si>
  <si>
    <t>Přepnutí SSZ na blikající žlutou a zajištění v řadiči MR</t>
  </si>
  <si>
    <t>236</t>
  </si>
  <si>
    <t>102</t>
  </si>
  <si>
    <t>220960441</t>
  </si>
  <si>
    <t>Uvedení zařízení SSZ do provozu po přepnutí na blikající žlutou se zajištěním v řadiči MR</t>
  </si>
  <si>
    <t>238</t>
  </si>
  <si>
    <t>103</t>
  </si>
  <si>
    <t>220960501</t>
  </si>
  <si>
    <t>Montáž symbolu směrových šipek do 1 světelného návěstidla od průměru 210 do 300 mm</t>
  </si>
  <si>
    <t>240</t>
  </si>
  <si>
    <t>104</t>
  </si>
  <si>
    <t>404611001</t>
  </si>
  <si>
    <t>Symbol stojící chodec</t>
  </si>
  <si>
    <t>242</t>
  </si>
  <si>
    <t>105</t>
  </si>
  <si>
    <t>404611002</t>
  </si>
  <si>
    <t>Symbol kráčející chodec</t>
  </si>
  <si>
    <t>244</t>
  </si>
  <si>
    <t>106</t>
  </si>
  <si>
    <t>R220960118</t>
  </si>
  <si>
    <t>Montáž radarového detektoru na výložník RA a RC</t>
  </si>
  <si>
    <t>1351393883</t>
  </si>
  <si>
    <t>107</t>
  </si>
  <si>
    <t>Pol13</t>
  </si>
  <si>
    <t>Radarový detektor</t>
  </si>
  <si>
    <t>ks</t>
  </si>
  <si>
    <t>-586974653</t>
  </si>
  <si>
    <t>33-M</t>
  </si>
  <si>
    <t>Montáže dopr.zaříz - přisvětlení přechodu</t>
  </si>
  <si>
    <t>108</t>
  </si>
  <si>
    <t>0012</t>
  </si>
  <si>
    <t>Úprava stávajícího zařízení</t>
  </si>
  <si>
    <t>hod</t>
  </si>
  <si>
    <t>512</t>
  </si>
  <si>
    <t>1977356417</t>
  </si>
  <si>
    <t>109</t>
  </si>
  <si>
    <t>016</t>
  </si>
  <si>
    <t>Podružný materiál</t>
  </si>
  <si>
    <t>1381015184</t>
  </si>
  <si>
    <t>110</t>
  </si>
  <si>
    <t>002</t>
  </si>
  <si>
    <t>Napojení na stávající zařízení</t>
  </si>
  <si>
    <t>-395325733</t>
  </si>
  <si>
    <t>111</t>
  </si>
  <si>
    <t>003</t>
  </si>
  <si>
    <t>Zabezpečení pracoviště</t>
  </si>
  <si>
    <t>844109076</t>
  </si>
  <si>
    <t>112</t>
  </si>
  <si>
    <t>005</t>
  </si>
  <si>
    <t>Montáž</t>
  </si>
  <si>
    <t>1942733844</t>
  </si>
  <si>
    <t>113</t>
  </si>
  <si>
    <t>220960005.1</t>
  </si>
  <si>
    <t>Montáž výložníku ze stožár</t>
  </si>
  <si>
    <t>-1708293330</t>
  </si>
  <si>
    <t>354304421101</t>
  </si>
  <si>
    <t>D1-2000 výložník jednoduchý. ul. žárově zinkovaný</t>
  </si>
  <si>
    <t>1004521299</t>
  </si>
  <si>
    <t>"výložní přisvětlení přecodu na stožár SSZ"2</t>
  </si>
  <si>
    <t>115</t>
  </si>
  <si>
    <t>210202013-D</t>
  </si>
  <si>
    <t>Demontáž svítidlo výbojkové průmyslové stropní na výložník</t>
  </si>
  <si>
    <t>-1020917412</t>
  </si>
  <si>
    <t>210202013</t>
  </si>
  <si>
    <t>Montáž svítidlo výbojkové průmyslové stropní na výložník</t>
  </si>
  <si>
    <t>-1984764168</t>
  </si>
  <si>
    <t>117</t>
  </si>
  <si>
    <t>341110360</t>
  </si>
  <si>
    <t>kabel silový s Cu jádrem CYKY 3x2,5 mm2</t>
  </si>
  <si>
    <t>CS ÚRS 2013 01</t>
  </si>
  <si>
    <t>286425918</t>
  </si>
  <si>
    <t>délka kabelové trasy z VO - řadič SSZ-&gt; do stožárové svorkovnice pro svítidla OP1-&gt; OP2</t>
  </si>
  <si>
    <t>(1,2+4,6+2,5+13+2,7)+5+5</t>
  </si>
  <si>
    <t>R210100252</t>
  </si>
  <si>
    <t>Ukončení vodičů na svorkovnici do 16 mm2</t>
  </si>
  <si>
    <t>1379486320</t>
  </si>
  <si>
    <t>ukončení 4 x 3</t>
  </si>
  <si>
    <t>6*3</t>
  </si>
  <si>
    <t>Doplňující konstrukce a práce pozemních komunikací, letišť a ploch</t>
  </si>
  <si>
    <t>119</t>
  </si>
  <si>
    <t>914111112</t>
  </si>
  <si>
    <t>Montáž svislé dopravní značky do velikosti 1 m2 páskováním na sloup</t>
  </si>
  <si>
    <t>značky plech FezN s 2x zahnutými okraji, dlouhé lišty uchycení</t>
  </si>
  <si>
    <t>slitina Al v provedení C, identifikační štítek</t>
  </si>
  <si>
    <t xml:space="preserve">montáž DZ -  IP 6 (stávající) - 2ks</t>
  </si>
  <si>
    <t>404440140</t>
  </si>
  <si>
    <t>značka dopravní svislá reflexní výstražná AL 3M A1 - A30, P1,P4 900 mm (IP6)</t>
  </si>
  <si>
    <t>"Dopravní značka - IP6 (včetně fuorescenčního žlutozeleného reflex. podkladu - na stožár)"2</t>
  </si>
  <si>
    <t>121</t>
  </si>
  <si>
    <t>404452600</t>
  </si>
  <si>
    <t xml:space="preserve">páska upínací  Bandimex 12,7 x 0,75 mm (50 m)</t>
  </si>
  <si>
    <t>SSZ 1 - IP 6 (stávající) - 2ks:</t>
  </si>
  <si>
    <t>2*2</t>
  </si>
  <si>
    <t>404452610</t>
  </si>
  <si>
    <t xml:space="preserve">spona upínací Bandimex 12,7 mm  (bal. 100 kusů)</t>
  </si>
  <si>
    <t>100 kus</t>
  </si>
  <si>
    <t>(2*2)/100</t>
  </si>
  <si>
    <t>123</t>
  </si>
  <si>
    <t>915231112</t>
  </si>
  <si>
    <t>Vodorovné dopravní značení retroreflexním bílým plastem přechody pro chodce, šipky nebo symboly</t>
  </si>
  <si>
    <t>odměřeno v AutoCadu</t>
  </si>
  <si>
    <t xml:space="preserve"> - V 5:</t>
  </si>
  <si>
    <t>(4,1+4,5)*0.5</t>
  </si>
  <si>
    <t>915621111</t>
  </si>
  <si>
    <t>Předznačení vodorovného plošného značení</t>
  </si>
  <si>
    <t>125</t>
  </si>
  <si>
    <t>945421110</t>
  </si>
  <si>
    <t>Hydraulická zvedací plošina na automobilovém podvozku výška zdvihu do 18 m včetně obsluhy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</si>
  <si>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</si>
  <si>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</si>
  <si>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</si>
  <si>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</si>
  <si>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</si>
  <si>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</si>
  <si>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Kč</t>
  </si>
  <si>
    <t>306</t>
  </si>
  <si>
    <t>127</t>
  </si>
  <si>
    <t>013244000</t>
  </si>
  <si>
    <t>Dílenská dokumentace</t>
  </si>
  <si>
    <t>308</t>
  </si>
  <si>
    <t>013254000</t>
  </si>
  <si>
    <t>Dokumentace skutečného provedení stavby</t>
  </si>
  <si>
    <t>310</t>
  </si>
  <si>
    <t>VRN4</t>
  </si>
  <si>
    <t>Inženýrská činnost</t>
  </si>
  <si>
    <t>129</t>
  </si>
  <si>
    <t>HZS2222</t>
  </si>
  <si>
    <t>Hodinová zúčtovací sazba elektrikář odborný</t>
  </si>
  <si>
    <t>262144</t>
  </si>
  <si>
    <t>304</t>
  </si>
  <si>
    <t>130</t>
  </si>
  <si>
    <t>044002000</t>
  </si>
  <si>
    <t>Revize</t>
  </si>
  <si>
    <t>312</t>
  </si>
  <si>
    <t>V.č. D.2.1 Technická zpráva</t>
  </si>
  <si>
    <t>SSZ 2:</t>
  </si>
  <si>
    <t>SSZ 3:</t>
  </si>
  <si>
    <t>VRN9</t>
  </si>
  <si>
    <t>Ostatní náklady</t>
  </si>
  <si>
    <t>131</t>
  </si>
  <si>
    <t>092002000</t>
  </si>
  <si>
    <t>Ostatní náklady související s provozem - zřízení odběrného místa</t>
  </si>
  <si>
    <t>316</t>
  </si>
  <si>
    <t>SSZ1 :</t>
  </si>
  <si>
    <t>132</t>
  </si>
  <si>
    <t>092103000</t>
  </si>
  <si>
    <t>Náklady na zkušební provoz</t>
  </si>
  <si>
    <t>318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</si>
</sst>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3" t="s">
        <v>29</v>
      </c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4" t="s">
        <v>35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35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38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38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1" customFormat="1" ht="25.92" customHeight="1"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2" customFormat="1" ht="14.4" customHeight="1"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1" customFormat="1" ht="25.92" customHeight="1"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8"/>
      <c r="C49" s="39"/>
      <c r="D49" s="58" t="s">
        <v>55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56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8"/>
      <c r="C60" s="39"/>
      <c r="D60" s="60" t="s">
        <v>57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58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57</v>
      </c>
      <c r="AI60" s="41"/>
      <c r="AJ60" s="41"/>
      <c r="AK60" s="41"/>
      <c r="AL60" s="41"/>
      <c r="AM60" s="60" t="s">
        <v>58</v>
      </c>
      <c r="AN60" s="41"/>
      <c r="AO60" s="41"/>
      <c r="AP60" s="39"/>
      <c r="AQ60" s="39"/>
      <c r="AR60" s="43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8"/>
      <c r="C64" s="39"/>
      <c r="D64" s="58" t="s">
        <v>59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60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8"/>
      <c r="C75" s="39"/>
      <c r="D75" s="60" t="s">
        <v>57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58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57</v>
      </c>
      <c r="AI75" s="41"/>
      <c r="AJ75" s="41"/>
      <c r="AK75" s="41"/>
      <c r="AL75" s="41"/>
      <c r="AM75" s="60" t="s">
        <v>58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2" t="s">
        <v>61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1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2019/05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SSZ_BOHUMÍN - PŘECHOD PRO CHODCE SIL. Č. I/67 - UL.POLNÍ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>Bohumín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4" t="str">
        <f>IF(AN8= "","",AN8)</f>
        <v>29. 5. 2019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27.9" customHeight="1">
      <c r="B89" s="38"/>
      <c r="C89" s="31" t="s">
        <v>30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>Město Bohumín, Masarykova 158, Bohumín 735 81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36</v>
      </c>
      <c r="AJ89" s="39"/>
      <c r="AK89" s="39"/>
      <c r="AL89" s="39"/>
      <c r="AM89" s="75" t="str">
        <f>IF(E17="","",E17)</f>
        <v>ŠNAPKA SLUŽBY s.r.o., Hřbitovní 651/8, TĚRLICKO</v>
      </c>
      <c r="AN89" s="66"/>
      <c r="AO89" s="66"/>
      <c r="AP89" s="66"/>
      <c r="AQ89" s="39"/>
      <c r="AR89" s="43"/>
      <c r="AS89" s="76" t="s">
        <v>62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1" t="s">
        <v>34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39</v>
      </c>
      <c r="AJ90" s="39"/>
      <c r="AK90" s="39"/>
      <c r="AL90" s="39"/>
      <c r="AM90" s="75" t="str">
        <f>IF(E20="","",E20)</f>
        <v xml:space="preserve"> 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63</v>
      </c>
      <c r="D92" s="89"/>
      <c r="E92" s="89"/>
      <c r="F92" s="89"/>
      <c r="G92" s="89"/>
      <c r="H92" s="90"/>
      <c r="I92" s="91" t="s">
        <v>64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65</v>
      </c>
      <c r="AH92" s="89"/>
      <c r="AI92" s="89"/>
      <c r="AJ92" s="89"/>
      <c r="AK92" s="89"/>
      <c r="AL92" s="89"/>
      <c r="AM92" s="89"/>
      <c r="AN92" s="91" t="s">
        <v>66</v>
      </c>
      <c r="AO92" s="89"/>
      <c r="AP92" s="93"/>
      <c r="AQ92" s="94" t="s">
        <v>67</v>
      </c>
      <c r="AR92" s="43"/>
      <c r="AS92" s="95" t="s">
        <v>68</v>
      </c>
      <c r="AT92" s="96" t="s">
        <v>69</v>
      </c>
      <c r="AU92" s="96" t="s">
        <v>70</v>
      </c>
      <c r="AV92" s="96" t="s">
        <v>71</v>
      </c>
      <c r="AW92" s="96" t="s">
        <v>72</v>
      </c>
      <c r="AX92" s="96" t="s">
        <v>73</v>
      </c>
      <c r="AY92" s="96" t="s">
        <v>74</v>
      </c>
      <c r="AZ92" s="96" t="s">
        <v>75</v>
      </c>
      <c r="BA92" s="96" t="s">
        <v>76</v>
      </c>
      <c r="BB92" s="96" t="s">
        <v>77</v>
      </c>
      <c r="BC92" s="96" t="s">
        <v>78</v>
      </c>
      <c r="BD92" s="97" t="s">
        <v>79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80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ROUND(AS95,2)</f>
        <v>0</v>
      </c>
      <c r="AT94" s="109">
        <f>ROUND(SUM(AV94:AW94),2)</f>
        <v>0</v>
      </c>
      <c r="AU94" s="110">
        <f>ROUND(AU95,5)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ROUND(AZ95,2)</f>
        <v>0</v>
      </c>
      <c r="BA94" s="109">
        <f>ROUND(BA95,2)</f>
        <v>0</v>
      </c>
      <c r="BB94" s="109">
        <f>ROUND(BB95,2)</f>
        <v>0</v>
      </c>
      <c r="BC94" s="109">
        <f>ROUND(BC95,2)</f>
        <v>0</v>
      </c>
      <c r="BD94" s="111">
        <f>ROUND(BD95,2)</f>
        <v>0</v>
      </c>
      <c r="BS94" s="112" t="s">
        <v>81</v>
      </c>
      <c r="BT94" s="112" t="s">
        <v>82</v>
      </c>
      <c r="BU94" s="113" t="s">
        <v>83</v>
      </c>
      <c r="BV94" s="112" t="s">
        <v>84</v>
      </c>
      <c r="BW94" s="112" t="s">
        <v>5</v>
      </c>
      <c r="BX94" s="112" t="s">
        <v>85</v>
      </c>
      <c r="CL94" s="112" t="s">
        <v>19</v>
      </c>
    </row>
    <row r="95" s="6" customFormat="1" ht="16.5" customHeight="1">
      <c r="A95" s="114" t="s">
        <v>86</v>
      </c>
      <c r="B95" s="115"/>
      <c r="C95" s="116"/>
      <c r="D95" s="117" t="s">
        <v>87</v>
      </c>
      <c r="E95" s="117"/>
      <c r="F95" s="117"/>
      <c r="G95" s="117"/>
      <c r="H95" s="117"/>
      <c r="I95" s="118"/>
      <c r="J95" s="117" t="s">
        <v>88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'SSZ - SVĚTELNÁ SIGNALIZAC...'!J30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89</v>
      </c>
      <c r="AR95" s="121"/>
      <c r="AS95" s="122">
        <v>0</v>
      </c>
      <c r="AT95" s="123">
        <f>ROUND(SUM(AV95:AW95),2)</f>
        <v>0</v>
      </c>
      <c r="AU95" s="124">
        <f>'SSZ - SVĚTELNÁ SIGNALIZAC...'!P127</f>
        <v>0</v>
      </c>
      <c r="AV95" s="123">
        <f>'SSZ - SVĚTELNÁ SIGNALIZAC...'!J33</f>
        <v>0</v>
      </c>
      <c r="AW95" s="123">
        <f>'SSZ - SVĚTELNÁ SIGNALIZAC...'!J34</f>
        <v>0</v>
      </c>
      <c r="AX95" s="123">
        <f>'SSZ - SVĚTELNÁ SIGNALIZAC...'!J35</f>
        <v>0</v>
      </c>
      <c r="AY95" s="123">
        <f>'SSZ - SVĚTELNÁ SIGNALIZAC...'!J36</f>
        <v>0</v>
      </c>
      <c r="AZ95" s="123">
        <f>'SSZ - SVĚTELNÁ SIGNALIZAC...'!F33</f>
        <v>0</v>
      </c>
      <c r="BA95" s="123">
        <f>'SSZ - SVĚTELNÁ SIGNALIZAC...'!F34</f>
        <v>0</v>
      </c>
      <c r="BB95" s="123">
        <f>'SSZ - SVĚTELNÁ SIGNALIZAC...'!F35</f>
        <v>0</v>
      </c>
      <c r="BC95" s="123">
        <f>'SSZ - SVĚTELNÁ SIGNALIZAC...'!F36</f>
        <v>0</v>
      </c>
      <c r="BD95" s="125">
        <f>'SSZ - SVĚTELNÁ SIGNALIZAC...'!F37</f>
        <v>0</v>
      </c>
      <c r="BT95" s="126" t="s">
        <v>90</v>
      </c>
      <c r="BV95" s="126" t="s">
        <v>84</v>
      </c>
      <c r="BW95" s="126" t="s">
        <v>91</v>
      </c>
      <c r="BX95" s="126" t="s">
        <v>5</v>
      </c>
      <c r="CL95" s="126" t="s">
        <v>92</v>
      </c>
      <c r="CM95" s="126" t="s">
        <v>93</v>
      </c>
    </row>
    <row r="96" s="1" customFormat="1" ht="30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</row>
    <row r="97" s="1" customFormat="1" ht="6.96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43"/>
    </row>
  </sheetData>
  <sheetProtection sheet="1" formatColumns="0" formatRows="0" objects="1" scenarios="1" spinCount="100000" saltValue="eAzOjA5nzcxBXdj+5DyFU8pyo34mspFl8o9JqYQioaJt2lI9eveYvJ/039+1A2ThBnkafGmQjaoCQRJrisHmOg==" hashValue="mvALkFcysv/6Owubsm3Bnod0z55tVRk/hfgEgIwnuEx7P736yYQFwUC62NlikvplV9ct6ostsmmIdcBOYx2pC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SSZ - SVĚTELNÁ SIGNALIZA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  <c r="AZ2" s="128" t="s">
        <v>94</v>
      </c>
      <c r="BA2" s="128" t="s">
        <v>95</v>
      </c>
      <c r="BB2" s="128" t="s">
        <v>1</v>
      </c>
      <c r="BC2" s="128" t="s">
        <v>96</v>
      </c>
      <c r="BD2" s="128" t="s">
        <v>93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9"/>
      <c r="AT3" s="16" t="s">
        <v>93</v>
      </c>
      <c r="AZ3" s="128" t="s">
        <v>97</v>
      </c>
      <c r="BA3" s="128" t="s">
        <v>98</v>
      </c>
      <c r="BB3" s="128" t="s">
        <v>1</v>
      </c>
      <c r="BC3" s="128" t="s">
        <v>99</v>
      </c>
      <c r="BD3" s="128" t="s">
        <v>93</v>
      </c>
    </row>
    <row r="4" ht="24.96" customHeight="1">
      <c r="B4" s="19"/>
      <c r="D4" s="132" t="s">
        <v>100</v>
      </c>
      <c r="L4" s="19"/>
      <c r="M4" s="133" t="s">
        <v>10</v>
      </c>
      <c r="AT4" s="16" t="s">
        <v>4</v>
      </c>
      <c r="AZ4" s="128" t="s">
        <v>101</v>
      </c>
      <c r="BA4" s="128" t="s">
        <v>102</v>
      </c>
      <c r="BB4" s="128" t="s">
        <v>103</v>
      </c>
      <c r="BC4" s="128" t="s">
        <v>104</v>
      </c>
      <c r="BD4" s="128" t="s">
        <v>93</v>
      </c>
    </row>
    <row r="5" ht="6.96" customHeight="1">
      <c r="B5" s="19"/>
      <c r="L5" s="19"/>
      <c r="AZ5" s="128" t="s">
        <v>105</v>
      </c>
      <c r="BA5" s="128" t="s">
        <v>106</v>
      </c>
      <c r="BB5" s="128" t="s">
        <v>103</v>
      </c>
      <c r="BC5" s="128" t="s">
        <v>107</v>
      </c>
      <c r="BD5" s="128" t="s">
        <v>93</v>
      </c>
    </row>
    <row r="6" ht="12" customHeight="1">
      <c r="B6" s="19"/>
      <c r="D6" s="134" t="s">
        <v>16</v>
      </c>
      <c r="L6" s="19"/>
      <c r="AZ6" s="128" t="s">
        <v>108</v>
      </c>
      <c r="BA6" s="128" t="s">
        <v>109</v>
      </c>
      <c r="BB6" s="128" t="s">
        <v>103</v>
      </c>
      <c r="BC6" s="128" t="s">
        <v>93</v>
      </c>
      <c r="BD6" s="128" t="s">
        <v>93</v>
      </c>
    </row>
    <row r="7" ht="16.5" customHeight="1">
      <c r="B7" s="19"/>
      <c r="E7" s="135" t="str">
        <f>'Rekapitulace stavby'!K6</f>
        <v>SSZ_BOHUMÍN - PŘECHOD PRO CHODCE SIL. Č. I/67 - UL.POLNÍ</v>
      </c>
      <c r="F7" s="134"/>
      <c r="G7" s="134"/>
      <c r="H7" s="134"/>
      <c r="L7" s="19"/>
      <c r="AZ7" s="128" t="s">
        <v>110</v>
      </c>
      <c r="BA7" s="128" t="s">
        <v>111</v>
      </c>
      <c r="BB7" s="128" t="s">
        <v>112</v>
      </c>
      <c r="BC7" s="128" t="s">
        <v>113</v>
      </c>
      <c r="BD7" s="128" t="s">
        <v>93</v>
      </c>
    </row>
    <row r="8" s="1" customFormat="1" ht="12" customHeight="1">
      <c r="B8" s="43"/>
      <c r="D8" s="134" t="s">
        <v>114</v>
      </c>
      <c r="I8" s="136"/>
      <c r="L8" s="43"/>
      <c r="AZ8" s="128" t="s">
        <v>115</v>
      </c>
      <c r="BA8" s="128" t="s">
        <v>116</v>
      </c>
      <c r="BB8" s="128" t="s">
        <v>103</v>
      </c>
      <c r="BC8" s="128" t="s">
        <v>117</v>
      </c>
      <c r="BD8" s="128" t="s">
        <v>93</v>
      </c>
    </row>
    <row r="9" s="1" customFormat="1" ht="36.96" customHeight="1">
      <c r="B9" s="43"/>
      <c r="E9" s="137" t="s">
        <v>118</v>
      </c>
      <c r="F9" s="1"/>
      <c r="G9" s="1"/>
      <c r="H9" s="1"/>
      <c r="I9" s="136"/>
      <c r="L9" s="43"/>
      <c r="AZ9" s="128" t="s">
        <v>119</v>
      </c>
      <c r="BA9" s="128" t="s">
        <v>120</v>
      </c>
      <c r="BB9" s="128" t="s">
        <v>121</v>
      </c>
      <c r="BC9" s="128" t="s">
        <v>122</v>
      </c>
      <c r="BD9" s="128" t="s">
        <v>93</v>
      </c>
    </row>
    <row r="10" s="1" customFormat="1">
      <c r="B10" s="43"/>
      <c r="I10" s="136"/>
      <c r="L10" s="43"/>
      <c r="AZ10" s="128" t="s">
        <v>123</v>
      </c>
      <c r="BA10" s="128" t="s">
        <v>124</v>
      </c>
      <c r="BB10" s="128" t="s">
        <v>103</v>
      </c>
      <c r="BC10" s="128" t="s">
        <v>125</v>
      </c>
      <c r="BD10" s="128" t="s">
        <v>93</v>
      </c>
    </row>
    <row r="11" s="1" customFormat="1" ht="12" customHeight="1">
      <c r="B11" s="43"/>
      <c r="D11" s="134" t="s">
        <v>18</v>
      </c>
      <c r="F11" s="138" t="s">
        <v>92</v>
      </c>
      <c r="I11" s="139" t="s">
        <v>20</v>
      </c>
      <c r="J11" s="138" t="s">
        <v>21</v>
      </c>
      <c r="L11" s="43"/>
      <c r="AZ11" s="128" t="s">
        <v>126</v>
      </c>
      <c r="BA11" s="128" t="s">
        <v>127</v>
      </c>
      <c r="BB11" s="128" t="s">
        <v>103</v>
      </c>
      <c r="BC11" s="128" t="s">
        <v>128</v>
      </c>
      <c r="BD11" s="128" t="s">
        <v>93</v>
      </c>
    </row>
    <row r="12" s="1" customFormat="1" ht="12" customHeight="1">
      <c r="B12" s="43"/>
      <c r="D12" s="134" t="s">
        <v>22</v>
      </c>
      <c r="F12" s="138" t="s">
        <v>23</v>
      </c>
      <c r="I12" s="139" t="s">
        <v>24</v>
      </c>
      <c r="J12" s="140" t="str">
        <f>'Rekapitulace stavby'!AN8</f>
        <v>29. 5. 2019</v>
      </c>
      <c r="L12" s="43"/>
    </row>
    <row r="13" s="1" customFormat="1" ht="21.84" customHeight="1">
      <c r="B13" s="43"/>
      <c r="D13" s="141" t="s">
        <v>26</v>
      </c>
      <c r="F13" s="142" t="s">
        <v>27</v>
      </c>
      <c r="I13" s="143" t="s">
        <v>28</v>
      </c>
      <c r="J13" s="142" t="s">
        <v>29</v>
      </c>
      <c r="L13" s="43"/>
    </row>
    <row r="14" s="1" customFormat="1" ht="12" customHeight="1">
      <c r="B14" s="43"/>
      <c r="D14" s="134" t="s">
        <v>30</v>
      </c>
      <c r="I14" s="139" t="s">
        <v>31</v>
      </c>
      <c r="J14" s="138" t="s">
        <v>1</v>
      </c>
      <c r="L14" s="43"/>
    </row>
    <row r="15" s="1" customFormat="1" ht="18" customHeight="1">
      <c r="B15" s="43"/>
      <c r="E15" s="138" t="s">
        <v>32</v>
      </c>
      <c r="I15" s="139" t="s">
        <v>33</v>
      </c>
      <c r="J15" s="138" t="s">
        <v>1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34</v>
      </c>
      <c r="I17" s="139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38"/>
      <c r="G18" s="138"/>
      <c r="H18" s="138"/>
      <c r="I18" s="139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36</v>
      </c>
      <c r="I20" s="139" t="s">
        <v>31</v>
      </c>
      <c r="J20" s="138" t="s">
        <v>1</v>
      </c>
      <c r="L20" s="43"/>
    </row>
    <row r="21" s="1" customFormat="1" ht="18" customHeight="1">
      <c r="B21" s="43"/>
      <c r="E21" s="138" t="s">
        <v>37</v>
      </c>
      <c r="I21" s="139" t="s">
        <v>33</v>
      </c>
      <c r="J21" s="138" t="s">
        <v>1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39</v>
      </c>
      <c r="I23" s="139" t="s">
        <v>31</v>
      </c>
      <c r="J23" s="138" t="str">
        <f>IF('Rekapitulace stavby'!AN19="","",'Rekapitulace stavby'!AN19)</f>
        <v/>
      </c>
      <c r="L23" s="43"/>
    </row>
    <row r="24" s="1" customFormat="1" ht="18" customHeight="1">
      <c r="B24" s="43"/>
      <c r="E24" s="138" t="str">
        <f>IF('Rekapitulace stavby'!E20="","",'Rekapitulace stavby'!E20)</f>
        <v xml:space="preserve"> </v>
      </c>
      <c r="I24" s="139" t="s">
        <v>33</v>
      </c>
      <c r="J24" s="138" t="str">
        <f>IF('Rekapitulace stavby'!AN20="","",'Rekapitulace stavby'!AN20)</f>
        <v/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41</v>
      </c>
      <c r="I26" s="136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25.44" customHeight="1">
      <c r="B30" s="43"/>
      <c r="D30" s="148" t="s">
        <v>42</v>
      </c>
      <c r="I30" s="136"/>
      <c r="J30" s="149">
        <f>ROUND(J127,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47"/>
      <c r="J31" s="78"/>
      <c r="K31" s="78"/>
      <c r="L31" s="43"/>
    </row>
    <row r="32" s="1" customFormat="1" ht="14.4" customHeight="1">
      <c r="B32" s="43"/>
      <c r="F32" s="150" t="s">
        <v>44</v>
      </c>
      <c r="I32" s="151" t="s">
        <v>43</v>
      </c>
      <c r="J32" s="150" t="s">
        <v>45</v>
      </c>
      <c r="L32" s="43"/>
    </row>
    <row r="33" s="1" customFormat="1" ht="14.4" customHeight="1">
      <c r="B33" s="43"/>
      <c r="D33" s="152" t="s">
        <v>46</v>
      </c>
      <c r="E33" s="134" t="s">
        <v>47</v>
      </c>
      <c r="F33" s="153">
        <f>ROUND((SUM(BE127:BE754)),  2)</f>
        <v>0</v>
      </c>
      <c r="I33" s="154">
        <v>0.20999999999999999</v>
      </c>
      <c r="J33" s="153">
        <f>ROUND(((SUM(BE127:BE754))*I33),  2)</f>
        <v>0</v>
      </c>
      <c r="L33" s="43"/>
    </row>
    <row r="34" s="1" customFormat="1" ht="14.4" customHeight="1">
      <c r="B34" s="43"/>
      <c r="E34" s="134" t="s">
        <v>48</v>
      </c>
      <c r="F34" s="153">
        <f>ROUND((SUM(BF127:BF754)),  2)</f>
        <v>0</v>
      </c>
      <c r="I34" s="154">
        <v>0.14999999999999999</v>
      </c>
      <c r="J34" s="153">
        <f>ROUND(((SUM(BF127:BF754))*I34),  2)</f>
        <v>0</v>
      </c>
      <c r="L34" s="43"/>
    </row>
    <row r="35" hidden="1" s="1" customFormat="1" ht="14.4" customHeight="1">
      <c r="B35" s="43"/>
      <c r="E35" s="134" t="s">
        <v>49</v>
      </c>
      <c r="F35" s="153">
        <f>ROUND((SUM(BG127:BG754)),  2)</f>
        <v>0</v>
      </c>
      <c r="I35" s="154">
        <v>0.20999999999999999</v>
      </c>
      <c r="J35" s="153">
        <f>0</f>
        <v>0</v>
      </c>
      <c r="L35" s="43"/>
    </row>
    <row r="36" hidden="1" s="1" customFormat="1" ht="14.4" customHeight="1">
      <c r="B36" s="43"/>
      <c r="E36" s="134" t="s">
        <v>50</v>
      </c>
      <c r="F36" s="153">
        <f>ROUND((SUM(BH127:BH754)),  2)</f>
        <v>0</v>
      </c>
      <c r="I36" s="154">
        <v>0.14999999999999999</v>
      </c>
      <c r="J36" s="153">
        <f>0</f>
        <v>0</v>
      </c>
      <c r="L36" s="43"/>
    </row>
    <row r="37" hidden="1" s="1" customFormat="1" ht="14.4" customHeight="1">
      <c r="B37" s="43"/>
      <c r="E37" s="134" t="s">
        <v>51</v>
      </c>
      <c r="F37" s="153">
        <f>ROUND((SUM(BI127:BI754)),  2)</f>
        <v>0</v>
      </c>
      <c r="I37" s="154">
        <v>0</v>
      </c>
      <c r="J37" s="153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60"/>
      <c r="J39" s="161">
        <f>SUM(J30:J37)</f>
        <v>0</v>
      </c>
      <c r="K39" s="162"/>
      <c r="L39" s="43"/>
    </row>
    <row r="40" s="1" customFormat="1" ht="14.4" customHeight="1">
      <c r="B40" s="43"/>
      <c r="I40" s="136"/>
      <c r="L40" s="43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s="1" customFormat="1" ht="14.4" customHeight="1">
      <c r="B49" s="43"/>
      <c r="D49" s="163" t="s">
        <v>55</v>
      </c>
      <c r="E49" s="164"/>
      <c r="F49" s="164"/>
      <c r="G49" s="163" t="s">
        <v>56</v>
      </c>
      <c r="H49" s="164"/>
      <c r="I49" s="165"/>
      <c r="J49" s="164"/>
      <c r="K49" s="164"/>
      <c r="L49" s="4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1" customFormat="1">
      <c r="B60" s="43"/>
      <c r="D60" s="166" t="s">
        <v>57</v>
      </c>
      <c r="E60" s="167"/>
      <c r="F60" s="168" t="s">
        <v>58</v>
      </c>
      <c r="G60" s="166" t="s">
        <v>57</v>
      </c>
      <c r="H60" s="167"/>
      <c r="I60" s="169"/>
      <c r="J60" s="170" t="s">
        <v>58</v>
      </c>
      <c r="K60" s="167"/>
      <c r="L60" s="43"/>
    </row>
    <row r="61">
      <c r="B61" s="19"/>
      <c r="L61" s="19"/>
    </row>
    <row r="62">
      <c r="B62" s="19"/>
      <c r="L62" s="19"/>
    </row>
    <row r="63">
      <c r="B63" s="19"/>
      <c r="L63" s="19"/>
    </row>
    <row r="64" s="1" customFormat="1">
      <c r="B64" s="43"/>
      <c r="D64" s="163" t="s">
        <v>59</v>
      </c>
      <c r="E64" s="164"/>
      <c r="F64" s="164"/>
      <c r="G64" s="163" t="s">
        <v>60</v>
      </c>
      <c r="H64" s="164"/>
      <c r="I64" s="165"/>
      <c r="J64" s="164"/>
      <c r="K64" s="164"/>
      <c r="L64" s="43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1" customFormat="1">
      <c r="B75" s="43"/>
      <c r="D75" s="166" t="s">
        <v>57</v>
      </c>
      <c r="E75" s="167"/>
      <c r="F75" s="168" t="s">
        <v>58</v>
      </c>
      <c r="G75" s="166" t="s">
        <v>57</v>
      </c>
      <c r="H75" s="167"/>
      <c r="I75" s="169"/>
      <c r="J75" s="170" t="s">
        <v>58</v>
      </c>
      <c r="K75" s="167"/>
      <c r="L75" s="43"/>
    </row>
    <row r="76" s="1" customFormat="1" ht="14.4" customHeight="1">
      <c r="B76" s="171"/>
      <c r="C76" s="172"/>
      <c r="D76" s="172"/>
      <c r="E76" s="172"/>
      <c r="F76" s="172"/>
      <c r="G76" s="172"/>
      <c r="H76" s="172"/>
      <c r="I76" s="173"/>
      <c r="J76" s="172"/>
      <c r="K76" s="172"/>
      <c r="L76" s="43"/>
    </row>
    <row r="80" s="1" customFormat="1" ht="6.96" customHeight="1">
      <c r="B80" s="174"/>
      <c r="C80" s="175"/>
      <c r="D80" s="175"/>
      <c r="E80" s="175"/>
      <c r="F80" s="175"/>
      <c r="G80" s="175"/>
      <c r="H80" s="175"/>
      <c r="I80" s="176"/>
      <c r="J80" s="175"/>
      <c r="K80" s="175"/>
      <c r="L80" s="43"/>
    </row>
    <row r="81" s="1" customFormat="1" ht="24.96" customHeight="1">
      <c r="B81" s="38"/>
      <c r="C81" s="22" t="s">
        <v>129</v>
      </c>
      <c r="D81" s="39"/>
      <c r="E81" s="39"/>
      <c r="F81" s="39"/>
      <c r="G81" s="39"/>
      <c r="H81" s="39"/>
      <c r="I81" s="136"/>
      <c r="J81" s="39"/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36"/>
      <c r="J82" s="39"/>
      <c r="K82" s="39"/>
      <c r="L82" s="43"/>
    </row>
    <row r="83" s="1" customFormat="1" ht="12" customHeight="1">
      <c r="B83" s="38"/>
      <c r="C83" s="31" t="s">
        <v>16</v>
      </c>
      <c r="D83" s="39"/>
      <c r="E83" s="39"/>
      <c r="F83" s="39"/>
      <c r="G83" s="39"/>
      <c r="H83" s="39"/>
      <c r="I83" s="136"/>
      <c r="J83" s="39"/>
      <c r="K83" s="39"/>
      <c r="L83" s="43"/>
    </row>
    <row r="84" s="1" customFormat="1" ht="16.5" customHeight="1">
      <c r="B84" s="38"/>
      <c r="C84" s="39"/>
      <c r="D84" s="39"/>
      <c r="E84" s="177" t="str">
        <f>E7</f>
        <v>SSZ_BOHUMÍN - PŘECHOD PRO CHODCE SIL. Č. I/67 - UL.POLNÍ</v>
      </c>
      <c r="F84" s="31"/>
      <c r="G84" s="31"/>
      <c r="H84" s="31"/>
      <c r="I84" s="136"/>
      <c r="J84" s="39"/>
      <c r="K84" s="39"/>
      <c r="L84" s="43"/>
    </row>
    <row r="85" s="1" customFormat="1" ht="12" customHeight="1">
      <c r="B85" s="38"/>
      <c r="C85" s="31" t="s">
        <v>114</v>
      </c>
      <c r="D85" s="39"/>
      <c r="E85" s="39"/>
      <c r="F85" s="39"/>
      <c r="G85" s="39"/>
      <c r="H85" s="39"/>
      <c r="I85" s="136"/>
      <c r="J85" s="39"/>
      <c r="K85" s="39"/>
      <c r="L85" s="43"/>
    </row>
    <row r="86" s="1" customFormat="1" ht="16.5" customHeight="1">
      <c r="B86" s="38"/>
      <c r="C86" s="39"/>
      <c r="D86" s="39"/>
      <c r="E86" s="71" t="str">
        <f>E9</f>
        <v>SSZ - SVĚTELNÁ SIGNALIZACE - UL.POLNÍ</v>
      </c>
      <c r="F86" s="39"/>
      <c r="G86" s="39"/>
      <c r="H86" s="39"/>
      <c r="I86" s="136"/>
      <c r="J86" s="39"/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36"/>
      <c r="J87" s="39"/>
      <c r="K87" s="39"/>
      <c r="L87" s="43"/>
    </row>
    <row r="88" s="1" customFormat="1" ht="12" customHeight="1">
      <c r="B88" s="38"/>
      <c r="C88" s="31" t="s">
        <v>22</v>
      </c>
      <c r="D88" s="39"/>
      <c r="E88" s="39"/>
      <c r="F88" s="26" t="str">
        <f>F12</f>
        <v>Bohumín</v>
      </c>
      <c r="G88" s="39"/>
      <c r="H88" s="39"/>
      <c r="I88" s="139" t="s">
        <v>24</v>
      </c>
      <c r="J88" s="74" t="str">
        <f>IF(J12="","",J12)</f>
        <v>29. 5. 2019</v>
      </c>
      <c r="K88" s="39"/>
      <c r="L88" s="43"/>
    </row>
    <row r="89" s="1" customFormat="1" ht="6.96" customHeight="1">
      <c r="B89" s="38"/>
      <c r="C89" s="39"/>
      <c r="D89" s="39"/>
      <c r="E89" s="39"/>
      <c r="F89" s="39"/>
      <c r="G89" s="39"/>
      <c r="H89" s="39"/>
      <c r="I89" s="136"/>
      <c r="J89" s="39"/>
      <c r="K89" s="39"/>
      <c r="L89" s="43"/>
    </row>
    <row r="90" s="1" customFormat="1" ht="43.05" customHeight="1">
      <c r="B90" s="38"/>
      <c r="C90" s="31" t="s">
        <v>30</v>
      </c>
      <c r="D90" s="39"/>
      <c r="E90" s="39"/>
      <c r="F90" s="26" t="str">
        <f>E15</f>
        <v>Město Bohumín, Masarykova 158, Bohumín 735 81</v>
      </c>
      <c r="G90" s="39"/>
      <c r="H90" s="39"/>
      <c r="I90" s="139" t="s">
        <v>36</v>
      </c>
      <c r="J90" s="36" t="str">
        <f>E21</f>
        <v>ŠNAPKA SLUŽBY s.r.o., Hřbitovní 651/8, TĚRLICKO</v>
      </c>
      <c r="K90" s="39"/>
      <c r="L90" s="43"/>
    </row>
    <row r="91" s="1" customFormat="1" ht="15.15" customHeight="1">
      <c r="B91" s="38"/>
      <c r="C91" s="31" t="s">
        <v>34</v>
      </c>
      <c r="D91" s="39"/>
      <c r="E91" s="39"/>
      <c r="F91" s="26" t="str">
        <f>IF(E18="","",E18)</f>
        <v>Vyplň údaj</v>
      </c>
      <c r="G91" s="39"/>
      <c r="H91" s="39"/>
      <c r="I91" s="139" t="s">
        <v>39</v>
      </c>
      <c r="J91" s="36" t="str">
        <f>E24</f>
        <v xml:space="preserve"> </v>
      </c>
      <c r="K91" s="39"/>
      <c r="L91" s="43"/>
    </row>
    <row r="92" s="1" customFormat="1" ht="10.32" customHeight="1">
      <c r="B92" s="38"/>
      <c r="C92" s="39"/>
      <c r="D92" s="39"/>
      <c r="E92" s="39"/>
      <c r="F92" s="39"/>
      <c r="G92" s="39"/>
      <c r="H92" s="39"/>
      <c r="I92" s="136"/>
      <c r="J92" s="39"/>
      <c r="K92" s="39"/>
      <c r="L92" s="43"/>
    </row>
    <row r="93" s="1" customFormat="1" ht="29.28" customHeight="1">
      <c r="B93" s="38"/>
      <c r="C93" s="178" t="s">
        <v>130</v>
      </c>
      <c r="D93" s="179"/>
      <c r="E93" s="179"/>
      <c r="F93" s="179"/>
      <c r="G93" s="179"/>
      <c r="H93" s="179"/>
      <c r="I93" s="180"/>
      <c r="J93" s="181" t="s">
        <v>131</v>
      </c>
      <c r="K93" s="179"/>
      <c r="L93" s="43"/>
    </row>
    <row r="94" s="1" customFormat="1" ht="10.32" customHeight="1">
      <c r="B94" s="38"/>
      <c r="C94" s="39"/>
      <c r="D94" s="39"/>
      <c r="E94" s="39"/>
      <c r="F94" s="39"/>
      <c r="G94" s="39"/>
      <c r="H94" s="39"/>
      <c r="I94" s="136"/>
      <c r="J94" s="39"/>
      <c r="K94" s="39"/>
      <c r="L94" s="43"/>
    </row>
    <row r="95" s="1" customFormat="1" ht="22.8" customHeight="1">
      <c r="B95" s="38"/>
      <c r="C95" s="182" t="s">
        <v>132</v>
      </c>
      <c r="D95" s="39"/>
      <c r="E95" s="39"/>
      <c r="F95" s="39"/>
      <c r="G95" s="39"/>
      <c r="H95" s="39"/>
      <c r="I95" s="136"/>
      <c r="J95" s="105">
        <f>J127</f>
        <v>0</v>
      </c>
      <c r="K95" s="39"/>
      <c r="L95" s="43"/>
      <c r="AU95" s="16" t="s">
        <v>133</v>
      </c>
    </row>
    <row r="96" s="8" customFormat="1" ht="24.96" customHeight="1">
      <c r="B96" s="183"/>
      <c r="C96" s="184"/>
      <c r="D96" s="185" t="s">
        <v>134</v>
      </c>
      <c r="E96" s="186"/>
      <c r="F96" s="186"/>
      <c r="G96" s="186"/>
      <c r="H96" s="186"/>
      <c r="I96" s="187"/>
      <c r="J96" s="188">
        <f>J128</f>
        <v>0</v>
      </c>
      <c r="K96" s="184"/>
      <c r="L96" s="189"/>
    </row>
    <row r="97" s="9" customFormat="1" ht="19.92" customHeight="1">
      <c r="B97" s="190"/>
      <c r="C97" s="191"/>
      <c r="D97" s="192" t="s">
        <v>135</v>
      </c>
      <c r="E97" s="193"/>
      <c r="F97" s="193"/>
      <c r="G97" s="193"/>
      <c r="H97" s="193"/>
      <c r="I97" s="194"/>
      <c r="J97" s="195">
        <f>J129</f>
        <v>0</v>
      </c>
      <c r="K97" s="191"/>
      <c r="L97" s="196"/>
    </row>
    <row r="98" s="9" customFormat="1" ht="19.92" customHeight="1">
      <c r="B98" s="190"/>
      <c r="C98" s="191"/>
      <c r="D98" s="192" t="s">
        <v>136</v>
      </c>
      <c r="E98" s="193"/>
      <c r="F98" s="193"/>
      <c r="G98" s="193"/>
      <c r="H98" s="193"/>
      <c r="I98" s="194"/>
      <c r="J98" s="195">
        <f>J234</f>
        <v>0</v>
      </c>
      <c r="K98" s="191"/>
      <c r="L98" s="196"/>
    </row>
    <row r="99" s="8" customFormat="1" ht="24.96" customHeight="1">
      <c r="B99" s="183"/>
      <c r="C99" s="184"/>
      <c r="D99" s="185" t="s">
        <v>137</v>
      </c>
      <c r="E99" s="186"/>
      <c r="F99" s="186"/>
      <c r="G99" s="186"/>
      <c r="H99" s="186"/>
      <c r="I99" s="187"/>
      <c r="J99" s="188">
        <f>J258</f>
        <v>0</v>
      </c>
      <c r="K99" s="184"/>
      <c r="L99" s="189"/>
    </row>
    <row r="100" s="9" customFormat="1" ht="19.92" customHeight="1">
      <c r="B100" s="190"/>
      <c r="C100" s="191"/>
      <c r="D100" s="192" t="s">
        <v>138</v>
      </c>
      <c r="E100" s="193"/>
      <c r="F100" s="193"/>
      <c r="G100" s="193"/>
      <c r="H100" s="193"/>
      <c r="I100" s="194"/>
      <c r="J100" s="195">
        <f>J259</f>
        <v>0</v>
      </c>
      <c r="K100" s="191"/>
      <c r="L100" s="196"/>
    </row>
    <row r="101" s="9" customFormat="1" ht="19.92" customHeight="1">
      <c r="B101" s="190"/>
      <c r="C101" s="191"/>
      <c r="D101" s="192" t="s">
        <v>139</v>
      </c>
      <c r="E101" s="193"/>
      <c r="F101" s="193"/>
      <c r="G101" s="193"/>
      <c r="H101" s="193"/>
      <c r="I101" s="194"/>
      <c r="J101" s="195">
        <f>J490</f>
        <v>0</v>
      </c>
      <c r="K101" s="191"/>
      <c r="L101" s="196"/>
    </row>
    <row r="102" s="9" customFormat="1" ht="19.92" customHeight="1">
      <c r="B102" s="190"/>
      <c r="C102" s="191"/>
      <c r="D102" s="192" t="s">
        <v>140</v>
      </c>
      <c r="E102" s="193"/>
      <c r="F102" s="193"/>
      <c r="G102" s="193"/>
      <c r="H102" s="193"/>
      <c r="I102" s="194"/>
      <c r="J102" s="195">
        <f>J684</f>
        <v>0</v>
      </c>
      <c r="K102" s="191"/>
      <c r="L102" s="196"/>
    </row>
    <row r="103" s="9" customFormat="1" ht="19.92" customHeight="1">
      <c r="B103" s="190"/>
      <c r="C103" s="191"/>
      <c r="D103" s="192" t="s">
        <v>141</v>
      </c>
      <c r="E103" s="193"/>
      <c r="F103" s="193"/>
      <c r="G103" s="193"/>
      <c r="H103" s="193"/>
      <c r="I103" s="194"/>
      <c r="J103" s="195">
        <f>J701</f>
        <v>0</v>
      </c>
      <c r="K103" s="191"/>
      <c r="L103" s="196"/>
    </row>
    <row r="104" s="8" customFormat="1" ht="24.96" customHeight="1">
      <c r="B104" s="183"/>
      <c r="C104" s="184"/>
      <c r="D104" s="185" t="s">
        <v>142</v>
      </c>
      <c r="E104" s="186"/>
      <c r="F104" s="186"/>
      <c r="G104" s="186"/>
      <c r="H104" s="186"/>
      <c r="I104" s="187"/>
      <c r="J104" s="188">
        <f>J725</f>
        <v>0</v>
      </c>
      <c r="K104" s="184"/>
      <c r="L104" s="189"/>
    </row>
    <row r="105" s="9" customFormat="1" ht="19.92" customHeight="1">
      <c r="B105" s="190"/>
      <c r="C105" s="191"/>
      <c r="D105" s="192" t="s">
        <v>143</v>
      </c>
      <c r="E105" s="193"/>
      <c r="F105" s="193"/>
      <c r="G105" s="193"/>
      <c r="H105" s="193"/>
      <c r="I105" s="194"/>
      <c r="J105" s="195">
        <f>J726</f>
        <v>0</v>
      </c>
      <c r="K105" s="191"/>
      <c r="L105" s="196"/>
    </row>
    <row r="106" s="9" customFormat="1" ht="19.92" customHeight="1">
      <c r="B106" s="190"/>
      <c r="C106" s="191"/>
      <c r="D106" s="192" t="s">
        <v>144</v>
      </c>
      <c r="E106" s="193"/>
      <c r="F106" s="193"/>
      <c r="G106" s="193"/>
      <c r="H106" s="193"/>
      <c r="I106" s="194"/>
      <c r="J106" s="195">
        <f>J735</f>
        <v>0</v>
      </c>
      <c r="K106" s="191"/>
      <c r="L106" s="196"/>
    </row>
    <row r="107" s="9" customFormat="1" ht="19.92" customHeight="1">
      <c r="B107" s="190"/>
      <c r="C107" s="191"/>
      <c r="D107" s="192" t="s">
        <v>145</v>
      </c>
      <c r="E107" s="193"/>
      <c r="F107" s="193"/>
      <c r="G107" s="193"/>
      <c r="H107" s="193"/>
      <c r="I107" s="194"/>
      <c r="J107" s="195">
        <f>J746</f>
        <v>0</v>
      </c>
      <c r="K107" s="191"/>
      <c r="L107" s="196"/>
    </row>
    <row r="108" s="1" customFormat="1" ht="21.84" customHeight="1">
      <c r="B108" s="38"/>
      <c r="C108" s="39"/>
      <c r="D108" s="39"/>
      <c r="E108" s="39"/>
      <c r="F108" s="39"/>
      <c r="G108" s="39"/>
      <c r="H108" s="39"/>
      <c r="I108" s="136"/>
      <c r="J108" s="39"/>
      <c r="K108" s="39"/>
      <c r="L108" s="43"/>
    </row>
    <row r="109" s="1" customFormat="1" ht="6.96" customHeight="1">
      <c r="B109" s="61"/>
      <c r="C109" s="62"/>
      <c r="D109" s="62"/>
      <c r="E109" s="62"/>
      <c r="F109" s="62"/>
      <c r="G109" s="62"/>
      <c r="H109" s="62"/>
      <c r="I109" s="173"/>
      <c r="J109" s="62"/>
      <c r="K109" s="62"/>
      <c r="L109" s="43"/>
    </row>
    <row r="113" s="1" customFormat="1" ht="6.96" customHeight="1">
      <c r="B113" s="63"/>
      <c r="C113" s="64"/>
      <c r="D113" s="64"/>
      <c r="E113" s="64"/>
      <c r="F113" s="64"/>
      <c r="G113" s="64"/>
      <c r="H113" s="64"/>
      <c r="I113" s="176"/>
      <c r="J113" s="64"/>
      <c r="K113" s="64"/>
      <c r="L113" s="43"/>
    </row>
    <row r="114" s="1" customFormat="1" ht="24.96" customHeight="1">
      <c r="B114" s="38"/>
      <c r="C114" s="22" t="s">
        <v>146</v>
      </c>
      <c r="D114" s="39"/>
      <c r="E114" s="39"/>
      <c r="F114" s="39"/>
      <c r="G114" s="39"/>
      <c r="H114" s="39"/>
      <c r="I114" s="136"/>
      <c r="J114" s="39"/>
      <c r="K114" s="39"/>
      <c r="L114" s="43"/>
    </row>
    <row r="115" s="1" customFormat="1" ht="6.96" customHeight="1">
      <c r="B115" s="38"/>
      <c r="C115" s="39"/>
      <c r="D115" s="39"/>
      <c r="E115" s="39"/>
      <c r="F115" s="39"/>
      <c r="G115" s="39"/>
      <c r="H115" s="39"/>
      <c r="I115" s="136"/>
      <c r="J115" s="39"/>
      <c r="K115" s="39"/>
      <c r="L115" s="43"/>
    </row>
    <row r="116" s="1" customFormat="1" ht="12" customHeight="1">
      <c r="B116" s="38"/>
      <c r="C116" s="31" t="s">
        <v>16</v>
      </c>
      <c r="D116" s="39"/>
      <c r="E116" s="39"/>
      <c r="F116" s="39"/>
      <c r="G116" s="39"/>
      <c r="H116" s="39"/>
      <c r="I116" s="136"/>
      <c r="J116" s="39"/>
      <c r="K116" s="39"/>
      <c r="L116" s="43"/>
    </row>
    <row r="117" s="1" customFormat="1" ht="16.5" customHeight="1">
      <c r="B117" s="38"/>
      <c r="C117" s="39"/>
      <c r="D117" s="39"/>
      <c r="E117" s="177" t="str">
        <f>E7</f>
        <v>SSZ_BOHUMÍN - PŘECHOD PRO CHODCE SIL. Č. I/67 - UL.POLNÍ</v>
      </c>
      <c r="F117" s="31"/>
      <c r="G117" s="31"/>
      <c r="H117" s="31"/>
      <c r="I117" s="136"/>
      <c r="J117" s="39"/>
      <c r="K117" s="39"/>
      <c r="L117" s="43"/>
    </row>
    <row r="118" s="1" customFormat="1" ht="12" customHeight="1">
      <c r="B118" s="38"/>
      <c r="C118" s="31" t="s">
        <v>114</v>
      </c>
      <c r="D118" s="39"/>
      <c r="E118" s="39"/>
      <c r="F118" s="39"/>
      <c r="G118" s="39"/>
      <c r="H118" s="39"/>
      <c r="I118" s="136"/>
      <c r="J118" s="39"/>
      <c r="K118" s="39"/>
      <c r="L118" s="43"/>
    </row>
    <row r="119" s="1" customFormat="1" ht="16.5" customHeight="1">
      <c r="B119" s="38"/>
      <c r="C119" s="39"/>
      <c r="D119" s="39"/>
      <c r="E119" s="71" t="str">
        <f>E9</f>
        <v>SSZ - SVĚTELNÁ SIGNALIZACE - UL.POLNÍ</v>
      </c>
      <c r="F119" s="39"/>
      <c r="G119" s="39"/>
      <c r="H119" s="39"/>
      <c r="I119" s="136"/>
      <c r="J119" s="39"/>
      <c r="K119" s="39"/>
      <c r="L119" s="43"/>
    </row>
    <row r="120" s="1" customFormat="1" ht="6.96" customHeight="1">
      <c r="B120" s="38"/>
      <c r="C120" s="39"/>
      <c r="D120" s="39"/>
      <c r="E120" s="39"/>
      <c r="F120" s="39"/>
      <c r="G120" s="39"/>
      <c r="H120" s="39"/>
      <c r="I120" s="136"/>
      <c r="J120" s="39"/>
      <c r="K120" s="39"/>
      <c r="L120" s="43"/>
    </row>
    <row r="121" s="1" customFormat="1" ht="12" customHeight="1">
      <c r="B121" s="38"/>
      <c r="C121" s="31" t="s">
        <v>22</v>
      </c>
      <c r="D121" s="39"/>
      <c r="E121" s="39"/>
      <c r="F121" s="26" t="str">
        <f>F12</f>
        <v>Bohumín</v>
      </c>
      <c r="G121" s="39"/>
      <c r="H121" s="39"/>
      <c r="I121" s="139" t="s">
        <v>24</v>
      </c>
      <c r="J121" s="74" t="str">
        <f>IF(J12="","",J12)</f>
        <v>29. 5. 2019</v>
      </c>
      <c r="K121" s="39"/>
      <c r="L121" s="43"/>
    </row>
    <row r="122" s="1" customFormat="1" ht="6.96" customHeight="1">
      <c r="B122" s="38"/>
      <c r="C122" s="39"/>
      <c r="D122" s="39"/>
      <c r="E122" s="39"/>
      <c r="F122" s="39"/>
      <c r="G122" s="39"/>
      <c r="H122" s="39"/>
      <c r="I122" s="136"/>
      <c r="J122" s="39"/>
      <c r="K122" s="39"/>
      <c r="L122" s="43"/>
    </row>
    <row r="123" s="1" customFormat="1" ht="43.05" customHeight="1">
      <c r="B123" s="38"/>
      <c r="C123" s="31" t="s">
        <v>30</v>
      </c>
      <c r="D123" s="39"/>
      <c r="E123" s="39"/>
      <c r="F123" s="26" t="str">
        <f>E15</f>
        <v>Město Bohumín, Masarykova 158, Bohumín 735 81</v>
      </c>
      <c r="G123" s="39"/>
      <c r="H123" s="39"/>
      <c r="I123" s="139" t="s">
        <v>36</v>
      </c>
      <c r="J123" s="36" t="str">
        <f>E21</f>
        <v>ŠNAPKA SLUŽBY s.r.o., Hřbitovní 651/8, TĚRLICKO</v>
      </c>
      <c r="K123" s="39"/>
      <c r="L123" s="43"/>
    </row>
    <row r="124" s="1" customFormat="1" ht="15.15" customHeight="1">
      <c r="B124" s="38"/>
      <c r="C124" s="31" t="s">
        <v>34</v>
      </c>
      <c r="D124" s="39"/>
      <c r="E124" s="39"/>
      <c r="F124" s="26" t="str">
        <f>IF(E18="","",E18)</f>
        <v>Vyplň údaj</v>
      </c>
      <c r="G124" s="39"/>
      <c r="H124" s="39"/>
      <c r="I124" s="139" t="s">
        <v>39</v>
      </c>
      <c r="J124" s="36" t="str">
        <f>E24</f>
        <v xml:space="preserve"> </v>
      </c>
      <c r="K124" s="39"/>
      <c r="L124" s="43"/>
    </row>
    <row r="125" s="1" customFormat="1" ht="10.32" customHeight="1">
      <c r="B125" s="38"/>
      <c r="C125" s="39"/>
      <c r="D125" s="39"/>
      <c r="E125" s="39"/>
      <c r="F125" s="39"/>
      <c r="G125" s="39"/>
      <c r="H125" s="39"/>
      <c r="I125" s="136"/>
      <c r="J125" s="39"/>
      <c r="K125" s="39"/>
      <c r="L125" s="43"/>
    </row>
    <row r="126" s="10" customFormat="1" ht="29.28" customHeight="1">
      <c r="B126" s="197"/>
      <c r="C126" s="198" t="s">
        <v>147</v>
      </c>
      <c r="D126" s="199" t="s">
        <v>67</v>
      </c>
      <c r="E126" s="199" t="s">
        <v>63</v>
      </c>
      <c r="F126" s="199" t="s">
        <v>64</v>
      </c>
      <c r="G126" s="199" t="s">
        <v>148</v>
      </c>
      <c r="H126" s="199" t="s">
        <v>149</v>
      </c>
      <c r="I126" s="200" t="s">
        <v>150</v>
      </c>
      <c r="J126" s="201" t="s">
        <v>131</v>
      </c>
      <c r="K126" s="202" t="s">
        <v>151</v>
      </c>
      <c r="L126" s="203"/>
      <c r="M126" s="95" t="s">
        <v>1</v>
      </c>
      <c r="N126" s="96" t="s">
        <v>46</v>
      </c>
      <c r="O126" s="96" t="s">
        <v>152</v>
      </c>
      <c r="P126" s="96" t="s">
        <v>153</v>
      </c>
      <c r="Q126" s="96" t="s">
        <v>154</v>
      </c>
      <c r="R126" s="96" t="s">
        <v>155</v>
      </c>
      <c r="S126" s="96" t="s">
        <v>156</v>
      </c>
      <c r="T126" s="97" t="s">
        <v>157</v>
      </c>
    </row>
    <row r="127" s="1" customFormat="1" ht="22.8" customHeight="1">
      <c r="B127" s="38"/>
      <c r="C127" s="102" t="s">
        <v>158</v>
      </c>
      <c r="D127" s="39"/>
      <c r="E127" s="39"/>
      <c r="F127" s="39"/>
      <c r="G127" s="39"/>
      <c r="H127" s="39"/>
      <c r="I127" s="136"/>
      <c r="J127" s="204">
        <f>BK127</f>
        <v>0</v>
      </c>
      <c r="K127" s="39"/>
      <c r="L127" s="43"/>
      <c r="M127" s="98"/>
      <c r="N127" s="99"/>
      <c r="O127" s="99"/>
      <c r="P127" s="205">
        <f>P128+P258+P725</f>
        <v>0</v>
      </c>
      <c r="Q127" s="99"/>
      <c r="R127" s="205">
        <f>R128+R258+R725</f>
        <v>15.596651400000001</v>
      </c>
      <c r="S127" s="99"/>
      <c r="T127" s="206">
        <f>T128+T258+T725</f>
        <v>0</v>
      </c>
      <c r="AT127" s="16" t="s">
        <v>81</v>
      </c>
      <c r="AU127" s="16" t="s">
        <v>133</v>
      </c>
      <c r="BK127" s="207">
        <f>BK128+BK258+BK725</f>
        <v>0</v>
      </c>
    </row>
    <row r="128" s="11" customFormat="1" ht="25.92" customHeight="1">
      <c r="B128" s="208"/>
      <c r="C128" s="209"/>
      <c r="D128" s="210" t="s">
        <v>81</v>
      </c>
      <c r="E128" s="211" t="s">
        <v>159</v>
      </c>
      <c r="F128" s="211" t="s">
        <v>159</v>
      </c>
      <c r="G128" s="209"/>
      <c r="H128" s="209"/>
      <c r="I128" s="212"/>
      <c r="J128" s="213">
        <f>BK128</f>
        <v>0</v>
      </c>
      <c r="K128" s="209"/>
      <c r="L128" s="214"/>
      <c r="M128" s="215"/>
      <c r="N128" s="216"/>
      <c r="O128" s="216"/>
      <c r="P128" s="217">
        <f>P129+P234</f>
        <v>0</v>
      </c>
      <c r="Q128" s="216"/>
      <c r="R128" s="217">
        <f>R129+R234</f>
        <v>8.5504609000000009</v>
      </c>
      <c r="S128" s="216"/>
      <c r="T128" s="218">
        <f>T129+T234</f>
        <v>0</v>
      </c>
      <c r="AR128" s="219" t="s">
        <v>90</v>
      </c>
      <c r="AT128" s="220" t="s">
        <v>81</v>
      </c>
      <c r="AU128" s="220" t="s">
        <v>82</v>
      </c>
      <c r="AY128" s="219" t="s">
        <v>160</v>
      </c>
      <c r="BK128" s="221">
        <f>BK129+BK234</f>
        <v>0</v>
      </c>
    </row>
    <row r="129" s="11" customFormat="1" ht="22.8" customHeight="1">
      <c r="B129" s="208"/>
      <c r="C129" s="209"/>
      <c r="D129" s="210" t="s">
        <v>81</v>
      </c>
      <c r="E129" s="222" t="s">
        <v>161</v>
      </c>
      <c r="F129" s="222" t="s">
        <v>162</v>
      </c>
      <c r="G129" s="209"/>
      <c r="H129" s="209"/>
      <c r="I129" s="212"/>
      <c r="J129" s="223">
        <f>BK129</f>
        <v>0</v>
      </c>
      <c r="K129" s="209"/>
      <c r="L129" s="214"/>
      <c r="M129" s="215"/>
      <c r="N129" s="216"/>
      <c r="O129" s="216"/>
      <c r="P129" s="217">
        <f>SUM(P130:P233)</f>
        <v>0</v>
      </c>
      <c r="Q129" s="216"/>
      <c r="R129" s="217">
        <f>SUM(R130:R233)</f>
        <v>8.5492609000000002</v>
      </c>
      <c r="S129" s="216"/>
      <c r="T129" s="218">
        <f>SUM(T130:T233)</f>
        <v>0</v>
      </c>
      <c r="AR129" s="219" t="s">
        <v>163</v>
      </c>
      <c r="AT129" s="220" t="s">
        <v>81</v>
      </c>
      <c r="AU129" s="220" t="s">
        <v>90</v>
      </c>
      <c r="AY129" s="219" t="s">
        <v>160</v>
      </c>
      <c r="BK129" s="221">
        <f>SUM(BK130:BK233)</f>
        <v>0</v>
      </c>
    </row>
    <row r="130" s="1" customFormat="1" ht="24" customHeight="1">
      <c r="B130" s="38"/>
      <c r="C130" s="224" t="s">
        <v>90</v>
      </c>
      <c r="D130" s="224" t="s">
        <v>164</v>
      </c>
      <c r="E130" s="225" t="s">
        <v>165</v>
      </c>
      <c r="F130" s="226" t="s">
        <v>166</v>
      </c>
      <c r="G130" s="227" t="s">
        <v>112</v>
      </c>
      <c r="H130" s="228">
        <v>0.024</v>
      </c>
      <c r="I130" s="229"/>
      <c r="J130" s="230">
        <f>ROUND(I130*H130,2)</f>
        <v>0</v>
      </c>
      <c r="K130" s="226" t="s">
        <v>1</v>
      </c>
      <c r="L130" s="43"/>
      <c r="M130" s="231" t="s">
        <v>1</v>
      </c>
      <c r="N130" s="232" t="s">
        <v>47</v>
      </c>
      <c r="O130" s="86"/>
      <c r="P130" s="233">
        <f>O130*H130</f>
        <v>0</v>
      </c>
      <c r="Q130" s="233">
        <v>0.0088000000000000005</v>
      </c>
      <c r="R130" s="233">
        <f>Q130*H130</f>
        <v>0.00021120000000000001</v>
      </c>
      <c r="S130" s="233">
        <v>0</v>
      </c>
      <c r="T130" s="234">
        <f>S130*H130</f>
        <v>0</v>
      </c>
      <c r="AR130" s="235" t="s">
        <v>167</v>
      </c>
      <c r="AT130" s="235" t="s">
        <v>164</v>
      </c>
      <c r="AU130" s="235" t="s">
        <v>93</v>
      </c>
      <c r="AY130" s="16" t="s">
        <v>160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6" t="s">
        <v>90</v>
      </c>
      <c r="BK130" s="236">
        <f>ROUND(I130*H130,2)</f>
        <v>0</v>
      </c>
      <c r="BL130" s="16" t="s">
        <v>167</v>
      </c>
      <c r="BM130" s="235" t="s">
        <v>168</v>
      </c>
    </row>
    <row r="131" s="12" customFormat="1">
      <c r="B131" s="237"/>
      <c r="C131" s="238"/>
      <c r="D131" s="239" t="s">
        <v>169</v>
      </c>
      <c r="E131" s="240" t="s">
        <v>1</v>
      </c>
      <c r="F131" s="241" t="s">
        <v>170</v>
      </c>
      <c r="G131" s="238"/>
      <c r="H131" s="240" t="s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169</v>
      </c>
      <c r="AU131" s="247" t="s">
        <v>93</v>
      </c>
      <c r="AV131" s="12" t="s">
        <v>90</v>
      </c>
      <c r="AW131" s="12" t="s">
        <v>38</v>
      </c>
      <c r="AX131" s="12" t="s">
        <v>82</v>
      </c>
      <c r="AY131" s="247" t="s">
        <v>160</v>
      </c>
    </row>
    <row r="132" s="12" customFormat="1">
      <c r="B132" s="237"/>
      <c r="C132" s="238"/>
      <c r="D132" s="239" t="s">
        <v>169</v>
      </c>
      <c r="E132" s="240" t="s">
        <v>1</v>
      </c>
      <c r="F132" s="241" t="s">
        <v>171</v>
      </c>
      <c r="G132" s="238"/>
      <c r="H132" s="240" t="s">
        <v>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169</v>
      </c>
      <c r="AU132" s="247" t="s">
        <v>93</v>
      </c>
      <c r="AV132" s="12" t="s">
        <v>90</v>
      </c>
      <c r="AW132" s="12" t="s">
        <v>38</v>
      </c>
      <c r="AX132" s="12" t="s">
        <v>82</v>
      </c>
      <c r="AY132" s="247" t="s">
        <v>160</v>
      </c>
    </row>
    <row r="133" s="13" customFormat="1">
      <c r="B133" s="248"/>
      <c r="C133" s="249"/>
      <c r="D133" s="239" t="s">
        <v>169</v>
      </c>
      <c r="E133" s="250" t="s">
        <v>1</v>
      </c>
      <c r="F133" s="251" t="s">
        <v>172</v>
      </c>
      <c r="G133" s="249"/>
      <c r="H133" s="252">
        <v>23.699999999999999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AT133" s="258" t="s">
        <v>169</v>
      </c>
      <c r="AU133" s="258" t="s">
        <v>93</v>
      </c>
      <c r="AV133" s="13" t="s">
        <v>93</v>
      </c>
      <c r="AW133" s="13" t="s">
        <v>38</v>
      </c>
      <c r="AX133" s="13" t="s">
        <v>82</v>
      </c>
      <c r="AY133" s="258" t="s">
        <v>160</v>
      </c>
    </row>
    <row r="134" s="14" customFormat="1">
      <c r="B134" s="259"/>
      <c r="C134" s="260"/>
      <c r="D134" s="239" t="s">
        <v>169</v>
      </c>
      <c r="E134" s="261" t="s">
        <v>110</v>
      </c>
      <c r="F134" s="262" t="s">
        <v>173</v>
      </c>
      <c r="G134" s="260"/>
      <c r="H134" s="263">
        <v>23.699999999999999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AT134" s="269" t="s">
        <v>169</v>
      </c>
      <c r="AU134" s="269" t="s">
        <v>93</v>
      </c>
      <c r="AV134" s="14" t="s">
        <v>174</v>
      </c>
      <c r="AW134" s="14" t="s">
        <v>38</v>
      </c>
      <c r="AX134" s="14" t="s">
        <v>82</v>
      </c>
      <c r="AY134" s="269" t="s">
        <v>160</v>
      </c>
    </row>
    <row r="135" s="13" customFormat="1">
      <c r="B135" s="248"/>
      <c r="C135" s="249"/>
      <c r="D135" s="239" t="s">
        <v>169</v>
      </c>
      <c r="E135" s="250" t="s">
        <v>1</v>
      </c>
      <c r="F135" s="251" t="s">
        <v>175</v>
      </c>
      <c r="G135" s="249"/>
      <c r="H135" s="252">
        <v>0.024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AT135" s="258" t="s">
        <v>169</v>
      </c>
      <c r="AU135" s="258" t="s">
        <v>93</v>
      </c>
      <c r="AV135" s="13" t="s">
        <v>93</v>
      </c>
      <c r="AW135" s="13" t="s">
        <v>38</v>
      </c>
      <c r="AX135" s="13" t="s">
        <v>82</v>
      </c>
      <c r="AY135" s="258" t="s">
        <v>160</v>
      </c>
    </row>
    <row r="136" s="14" customFormat="1">
      <c r="B136" s="259"/>
      <c r="C136" s="260"/>
      <c r="D136" s="239" t="s">
        <v>169</v>
      </c>
      <c r="E136" s="261" t="s">
        <v>1</v>
      </c>
      <c r="F136" s="262" t="s">
        <v>173</v>
      </c>
      <c r="G136" s="260"/>
      <c r="H136" s="263">
        <v>0.024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AT136" s="269" t="s">
        <v>169</v>
      </c>
      <c r="AU136" s="269" t="s">
        <v>93</v>
      </c>
      <c r="AV136" s="14" t="s">
        <v>174</v>
      </c>
      <c r="AW136" s="14" t="s">
        <v>38</v>
      </c>
      <c r="AX136" s="14" t="s">
        <v>90</v>
      </c>
      <c r="AY136" s="269" t="s">
        <v>160</v>
      </c>
    </row>
    <row r="137" s="1" customFormat="1" ht="24" customHeight="1">
      <c r="B137" s="38"/>
      <c r="C137" s="224" t="s">
        <v>93</v>
      </c>
      <c r="D137" s="224" t="s">
        <v>164</v>
      </c>
      <c r="E137" s="225" t="s">
        <v>176</v>
      </c>
      <c r="F137" s="226" t="s">
        <v>177</v>
      </c>
      <c r="G137" s="227" t="s">
        <v>178</v>
      </c>
      <c r="H137" s="228">
        <v>2</v>
      </c>
      <c r="I137" s="229"/>
      <c r="J137" s="230">
        <f>ROUND(I137*H137,2)</f>
        <v>0</v>
      </c>
      <c r="K137" s="226" t="s">
        <v>1</v>
      </c>
      <c r="L137" s="43"/>
      <c r="M137" s="231" t="s">
        <v>1</v>
      </c>
      <c r="N137" s="232" t="s">
        <v>47</v>
      </c>
      <c r="O137" s="86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AR137" s="235" t="s">
        <v>167</v>
      </c>
      <c r="AT137" s="235" t="s">
        <v>164</v>
      </c>
      <c r="AU137" s="235" t="s">
        <v>93</v>
      </c>
      <c r="AY137" s="16" t="s">
        <v>160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6" t="s">
        <v>90</v>
      </c>
      <c r="BK137" s="236">
        <f>ROUND(I137*H137,2)</f>
        <v>0</v>
      </c>
      <c r="BL137" s="16" t="s">
        <v>167</v>
      </c>
      <c r="BM137" s="235" t="s">
        <v>179</v>
      </c>
    </row>
    <row r="138" s="12" customFormat="1">
      <c r="B138" s="237"/>
      <c r="C138" s="238"/>
      <c r="D138" s="239" t="s">
        <v>169</v>
      </c>
      <c r="E138" s="240" t="s">
        <v>1</v>
      </c>
      <c r="F138" s="241" t="s">
        <v>180</v>
      </c>
      <c r="G138" s="238"/>
      <c r="H138" s="240" t="s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169</v>
      </c>
      <c r="AU138" s="247" t="s">
        <v>93</v>
      </c>
      <c r="AV138" s="12" t="s">
        <v>90</v>
      </c>
      <c r="AW138" s="12" t="s">
        <v>38</v>
      </c>
      <c r="AX138" s="12" t="s">
        <v>82</v>
      </c>
      <c r="AY138" s="247" t="s">
        <v>160</v>
      </c>
    </row>
    <row r="139" s="12" customFormat="1">
      <c r="B139" s="237"/>
      <c r="C139" s="238"/>
      <c r="D139" s="239" t="s">
        <v>169</v>
      </c>
      <c r="E139" s="240" t="s">
        <v>1</v>
      </c>
      <c r="F139" s="241" t="s">
        <v>181</v>
      </c>
      <c r="G139" s="238"/>
      <c r="H139" s="240" t="s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169</v>
      </c>
      <c r="AU139" s="247" t="s">
        <v>93</v>
      </c>
      <c r="AV139" s="12" t="s">
        <v>90</v>
      </c>
      <c r="AW139" s="12" t="s">
        <v>38</v>
      </c>
      <c r="AX139" s="12" t="s">
        <v>82</v>
      </c>
      <c r="AY139" s="247" t="s">
        <v>160</v>
      </c>
    </row>
    <row r="140" s="13" customFormat="1">
      <c r="B140" s="248"/>
      <c r="C140" s="249"/>
      <c r="D140" s="239" t="s">
        <v>169</v>
      </c>
      <c r="E140" s="250" t="s">
        <v>1</v>
      </c>
      <c r="F140" s="251" t="s">
        <v>90</v>
      </c>
      <c r="G140" s="249"/>
      <c r="H140" s="252">
        <v>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AT140" s="258" t="s">
        <v>169</v>
      </c>
      <c r="AU140" s="258" t="s">
        <v>93</v>
      </c>
      <c r="AV140" s="13" t="s">
        <v>93</v>
      </c>
      <c r="AW140" s="13" t="s">
        <v>38</v>
      </c>
      <c r="AX140" s="13" t="s">
        <v>82</v>
      </c>
      <c r="AY140" s="258" t="s">
        <v>160</v>
      </c>
    </row>
    <row r="141" s="12" customFormat="1">
      <c r="B141" s="237"/>
      <c r="C141" s="238"/>
      <c r="D141" s="239" t="s">
        <v>169</v>
      </c>
      <c r="E141" s="240" t="s">
        <v>1</v>
      </c>
      <c r="F141" s="241" t="s">
        <v>182</v>
      </c>
      <c r="G141" s="238"/>
      <c r="H141" s="240" t="s">
        <v>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169</v>
      </c>
      <c r="AU141" s="247" t="s">
        <v>93</v>
      </c>
      <c r="AV141" s="12" t="s">
        <v>90</v>
      </c>
      <c r="AW141" s="12" t="s">
        <v>38</v>
      </c>
      <c r="AX141" s="12" t="s">
        <v>82</v>
      </c>
      <c r="AY141" s="247" t="s">
        <v>160</v>
      </c>
    </row>
    <row r="142" s="13" customFormat="1">
      <c r="B142" s="248"/>
      <c r="C142" s="249"/>
      <c r="D142" s="239" t="s">
        <v>169</v>
      </c>
      <c r="E142" s="250" t="s">
        <v>1</v>
      </c>
      <c r="F142" s="251" t="s">
        <v>90</v>
      </c>
      <c r="G142" s="249"/>
      <c r="H142" s="252">
        <v>1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AT142" s="258" t="s">
        <v>169</v>
      </c>
      <c r="AU142" s="258" t="s">
        <v>93</v>
      </c>
      <c r="AV142" s="13" t="s">
        <v>93</v>
      </c>
      <c r="AW142" s="13" t="s">
        <v>38</v>
      </c>
      <c r="AX142" s="13" t="s">
        <v>82</v>
      </c>
      <c r="AY142" s="258" t="s">
        <v>160</v>
      </c>
    </row>
    <row r="143" s="14" customFormat="1">
      <c r="B143" s="259"/>
      <c r="C143" s="260"/>
      <c r="D143" s="239" t="s">
        <v>169</v>
      </c>
      <c r="E143" s="261" t="s">
        <v>1</v>
      </c>
      <c r="F143" s="262" t="s">
        <v>173</v>
      </c>
      <c r="G143" s="260"/>
      <c r="H143" s="263">
        <v>2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AT143" s="269" t="s">
        <v>169</v>
      </c>
      <c r="AU143" s="269" t="s">
        <v>93</v>
      </c>
      <c r="AV143" s="14" t="s">
        <v>174</v>
      </c>
      <c r="AW143" s="14" t="s">
        <v>38</v>
      </c>
      <c r="AX143" s="14" t="s">
        <v>90</v>
      </c>
      <c r="AY143" s="269" t="s">
        <v>160</v>
      </c>
    </row>
    <row r="144" s="1" customFormat="1" ht="24" customHeight="1">
      <c r="B144" s="38"/>
      <c r="C144" s="224" t="s">
        <v>163</v>
      </c>
      <c r="D144" s="224" t="s">
        <v>164</v>
      </c>
      <c r="E144" s="225" t="s">
        <v>183</v>
      </c>
      <c r="F144" s="226" t="s">
        <v>184</v>
      </c>
      <c r="G144" s="227" t="s">
        <v>178</v>
      </c>
      <c r="H144" s="228">
        <v>1</v>
      </c>
      <c r="I144" s="229"/>
      <c r="J144" s="230">
        <f>ROUND(I144*H144,2)</f>
        <v>0</v>
      </c>
      <c r="K144" s="226" t="s">
        <v>1</v>
      </c>
      <c r="L144" s="43"/>
      <c r="M144" s="231" t="s">
        <v>1</v>
      </c>
      <c r="N144" s="232" t="s">
        <v>47</v>
      </c>
      <c r="O144" s="86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AR144" s="235" t="s">
        <v>167</v>
      </c>
      <c r="AT144" s="235" t="s">
        <v>164</v>
      </c>
      <c r="AU144" s="235" t="s">
        <v>93</v>
      </c>
      <c r="AY144" s="16" t="s">
        <v>160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6" t="s">
        <v>90</v>
      </c>
      <c r="BK144" s="236">
        <f>ROUND(I144*H144,2)</f>
        <v>0</v>
      </c>
      <c r="BL144" s="16" t="s">
        <v>167</v>
      </c>
      <c r="BM144" s="235" t="s">
        <v>185</v>
      </c>
    </row>
    <row r="145" s="12" customFormat="1">
      <c r="B145" s="237"/>
      <c r="C145" s="238"/>
      <c r="D145" s="239" t="s">
        <v>169</v>
      </c>
      <c r="E145" s="240" t="s">
        <v>1</v>
      </c>
      <c r="F145" s="241" t="s">
        <v>186</v>
      </c>
      <c r="G145" s="238"/>
      <c r="H145" s="240" t="s">
        <v>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169</v>
      </c>
      <c r="AU145" s="247" t="s">
        <v>93</v>
      </c>
      <c r="AV145" s="12" t="s">
        <v>90</v>
      </c>
      <c r="AW145" s="12" t="s">
        <v>38</v>
      </c>
      <c r="AX145" s="12" t="s">
        <v>82</v>
      </c>
      <c r="AY145" s="247" t="s">
        <v>160</v>
      </c>
    </row>
    <row r="146" s="13" customFormat="1">
      <c r="B146" s="248"/>
      <c r="C146" s="249"/>
      <c r="D146" s="239" t="s">
        <v>169</v>
      </c>
      <c r="E146" s="250" t="s">
        <v>1</v>
      </c>
      <c r="F146" s="251" t="s">
        <v>90</v>
      </c>
      <c r="G146" s="249"/>
      <c r="H146" s="252">
        <v>1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AT146" s="258" t="s">
        <v>169</v>
      </c>
      <c r="AU146" s="258" t="s">
        <v>93</v>
      </c>
      <c r="AV146" s="13" t="s">
        <v>93</v>
      </c>
      <c r="AW146" s="13" t="s">
        <v>38</v>
      </c>
      <c r="AX146" s="13" t="s">
        <v>82</v>
      </c>
      <c r="AY146" s="258" t="s">
        <v>160</v>
      </c>
    </row>
    <row r="147" s="14" customFormat="1">
      <c r="B147" s="259"/>
      <c r="C147" s="260"/>
      <c r="D147" s="239" t="s">
        <v>169</v>
      </c>
      <c r="E147" s="261" t="s">
        <v>1</v>
      </c>
      <c r="F147" s="262" t="s">
        <v>173</v>
      </c>
      <c r="G147" s="260"/>
      <c r="H147" s="263">
        <v>1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AT147" s="269" t="s">
        <v>169</v>
      </c>
      <c r="AU147" s="269" t="s">
        <v>93</v>
      </c>
      <c r="AV147" s="14" t="s">
        <v>174</v>
      </c>
      <c r="AW147" s="14" t="s">
        <v>38</v>
      </c>
      <c r="AX147" s="14" t="s">
        <v>90</v>
      </c>
      <c r="AY147" s="269" t="s">
        <v>160</v>
      </c>
    </row>
    <row r="148" s="1" customFormat="1" ht="24" customHeight="1">
      <c r="B148" s="38"/>
      <c r="C148" s="224" t="s">
        <v>174</v>
      </c>
      <c r="D148" s="224" t="s">
        <v>164</v>
      </c>
      <c r="E148" s="225" t="s">
        <v>187</v>
      </c>
      <c r="F148" s="226" t="s">
        <v>188</v>
      </c>
      <c r="G148" s="227" t="s">
        <v>121</v>
      </c>
      <c r="H148" s="228">
        <v>9.1440000000000001</v>
      </c>
      <c r="I148" s="229"/>
      <c r="J148" s="230">
        <f>ROUND(I148*H148,2)</f>
        <v>0</v>
      </c>
      <c r="K148" s="226" t="s">
        <v>1</v>
      </c>
      <c r="L148" s="43"/>
      <c r="M148" s="231" t="s">
        <v>1</v>
      </c>
      <c r="N148" s="232" t="s">
        <v>47</v>
      </c>
      <c r="O148" s="86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AR148" s="235" t="s">
        <v>167</v>
      </c>
      <c r="AT148" s="235" t="s">
        <v>164</v>
      </c>
      <c r="AU148" s="235" t="s">
        <v>93</v>
      </c>
      <c r="AY148" s="16" t="s">
        <v>160</v>
      </c>
      <c r="BE148" s="236">
        <f>IF(N148="základní",J148,0)</f>
        <v>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6" t="s">
        <v>90</v>
      </c>
      <c r="BK148" s="236">
        <f>ROUND(I148*H148,2)</f>
        <v>0</v>
      </c>
      <c r="BL148" s="16" t="s">
        <v>167</v>
      </c>
      <c r="BM148" s="235" t="s">
        <v>189</v>
      </c>
    </row>
    <row r="149" s="12" customFormat="1">
      <c r="B149" s="237"/>
      <c r="C149" s="238"/>
      <c r="D149" s="239" t="s">
        <v>169</v>
      </c>
      <c r="E149" s="240" t="s">
        <v>1</v>
      </c>
      <c r="F149" s="241" t="s">
        <v>190</v>
      </c>
      <c r="G149" s="238"/>
      <c r="H149" s="240" t="s">
        <v>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169</v>
      </c>
      <c r="AU149" s="247" t="s">
        <v>93</v>
      </c>
      <c r="AV149" s="12" t="s">
        <v>90</v>
      </c>
      <c r="AW149" s="12" t="s">
        <v>38</v>
      </c>
      <c r="AX149" s="12" t="s">
        <v>82</v>
      </c>
      <c r="AY149" s="247" t="s">
        <v>160</v>
      </c>
    </row>
    <row r="150" s="12" customFormat="1">
      <c r="B150" s="237"/>
      <c r="C150" s="238"/>
      <c r="D150" s="239" t="s">
        <v>169</v>
      </c>
      <c r="E150" s="240" t="s">
        <v>1</v>
      </c>
      <c r="F150" s="241" t="s">
        <v>191</v>
      </c>
      <c r="G150" s="238"/>
      <c r="H150" s="240" t="s">
        <v>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169</v>
      </c>
      <c r="AU150" s="247" t="s">
        <v>93</v>
      </c>
      <c r="AV150" s="12" t="s">
        <v>90</v>
      </c>
      <c r="AW150" s="12" t="s">
        <v>38</v>
      </c>
      <c r="AX150" s="12" t="s">
        <v>82</v>
      </c>
      <c r="AY150" s="247" t="s">
        <v>160</v>
      </c>
    </row>
    <row r="151" s="13" customFormat="1">
      <c r="B151" s="248"/>
      <c r="C151" s="249"/>
      <c r="D151" s="239" t="s">
        <v>169</v>
      </c>
      <c r="E151" s="250" t="s">
        <v>1</v>
      </c>
      <c r="F151" s="251" t="s">
        <v>192</v>
      </c>
      <c r="G151" s="249"/>
      <c r="H151" s="252">
        <v>0.14399999999999999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AT151" s="258" t="s">
        <v>169</v>
      </c>
      <c r="AU151" s="258" t="s">
        <v>93</v>
      </c>
      <c r="AV151" s="13" t="s">
        <v>93</v>
      </c>
      <c r="AW151" s="13" t="s">
        <v>38</v>
      </c>
      <c r="AX151" s="13" t="s">
        <v>82</v>
      </c>
      <c r="AY151" s="258" t="s">
        <v>160</v>
      </c>
    </row>
    <row r="152" s="13" customFormat="1">
      <c r="B152" s="248"/>
      <c r="C152" s="249"/>
      <c r="D152" s="239" t="s">
        <v>169</v>
      </c>
      <c r="E152" s="250" t="s">
        <v>1</v>
      </c>
      <c r="F152" s="251" t="s">
        <v>193</v>
      </c>
      <c r="G152" s="249"/>
      <c r="H152" s="252">
        <v>9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AT152" s="258" t="s">
        <v>169</v>
      </c>
      <c r="AU152" s="258" t="s">
        <v>93</v>
      </c>
      <c r="AV152" s="13" t="s">
        <v>93</v>
      </c>
      <c r="AW152" s="13" t="s">
        <v>38</v>
      </c>
      <c r="AX152" s="13" t="s">
        <v>82</v>
      </c>
      <c r="AY152" s="258" t="s">
        <v>160</v>
      </c>
    </row>
    <row r="153" s="14" customFormat="1">
      <c r="B153" s="259"/>
      <c r="C153" s="260"/>
      <c r="D153" s="239" t="s">
        <v>169</v>
      </c>
      <c r="E153" s="261" t="s">
        <v>1</v>
      </c>
      <c r="F153" s="262" t="s">
        <v>173</v>
      </c>
      <c r="G153" s="260"/>
      <c r="H153" s="263">
        <v>9.1440000000000001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AT153" s="269" t="s">
        <v>169</v>
      </c>
      <c r="AU153" s="269" t="s">
        <v>93</v>
      </c>
      <c r="AV153" s="14" t="s">
        <v>174</v>
      </c>
      <c r="AW153" s="14" t="s">
        <v>38</v>
      </c>
      <c r="AX153" s="14" t="s">
        <v>90</v>
      </c>
      <c r="AY153" s="269" t="s">
        <v>160</v>
      </c>
    </row>
    <row r="154" s="1" customFormat="1" ht="24" customHeight="1">
      <c r="B154" s="38"/>
      <c r="C154" s="224" t="s">
        <v>194</v>
      </c>
      <c r="D154" s="224" t="s">
        <v>164</v>
      </c>
      <c r="E154" s="225" t="s">
        <v>195</v>
      </c>
      <c r="F154" s="226" t="s">
        <v>196</v>
      </c>
      <c r="G154" s="227" t="s">
        <v>121</v>
      </c>
      <c r="H154" s="228">
        <v>3.7599999999999998</v>
      </c>
      <c r="I154" s="229"/>
      <c r="J154" s="230">
        <f>ROUND(I154*H154,2)</f>
        <v>0</v>
      </c>
      <c r="K154" s="226" t="s">
        <v>1</v>
      </c>
      <c r="L154" s="43"/>
      <c r="M154" s="231" t="s">
        <v>1</v>
      </c>
      <c r="N154" s="232" t="s">
        <v>47</v>
      </c>
      <c r="O154" s="86"/>
      <c r="P154" s="233">
        <f>O154*H154</f>
        <v>0</v>
      </c>
      <c r="Q154" s="233">
        <v>2.2563399999999998</v>
      </c>
      <c r="R154" s="233">
        <f>Q154*H154</f>
        <v>8.483838399999998</v>
      </c>
      <c r="S154" s="233">
        <v>0</v>
      </c>
      <c r="T154" s="234">
        <f>S154*H154</f>
        <v>0</v>
      </c>
      <c r="AR154" s="235" t="s">
        <v>167</v>
      </c>
      <c r="AT154" s="235" t="s">
        <v>164</v>
      </c>
      <c r="AU154" s="235" t="s">
        <v>93</v>
      </c>
      <c r="AY154" s="16" t="s">
        <v>160</v>
      </c>
      <c r="BE154" s="236">
        <f>IF(N154="základní",J154,0)</f>
        <v>0</v>
      </c>
      <c r="BF154" s="236">
        <f>IF(N154="snížená",J154,0)</f>
        <v>0</v>
      </c>
      <c r="BG154" s="236">
        <f>IF(N154="zákl. přenesená",J154,0)</f>
        <v>0</v>
      </c>
      <c r="BH154" s="236">
        <f>IF(N154="sníž. přenesená",J154,0)</f>
        <v>0</v>
      </c>
      <c r="BI154" s="236">
        <f>IF(N154="nulová",J154,0)</f>
        <v>0</v>
      </c>
      <c r="BJ154" s="16" t="s">
        <v>90</v>
      </c>
      <c r="BK154" s="236">
        <f>ROUND(I154*H154,2)</f>
        <v>0</v>
      </c>
      <c r="BL154" s="16" t="s">
        <v>167</v>
      </c>
      <c r="BM154" s="235" t="s">
        <v>197</v>
      </c>
    </row>
    <row r="155" s="12" customFormat="1">
      <c r="B155" s="237"/>
      <c r="C155" s="238"/>
      <c r="D155" s="239" t="s">
        <v>169</v>
      </c>
      <c r="E155" s="240" t="s">
        <v>1</v>
      </c>
      <c r="F155" s="241" t="s">
        <v>198</v>
      </c>
      <c r="G155" s="238"/>
      <c r="H155" s="240" t="s">
        <v>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169</v>
      </c>
      <c r="AU155" s="247" t="s">
        <v>93</v>
      </c>
      <c r="AV155" s="12" t="s">
        <v>90</v>
      </c>
      <c r="AW155" s="12" t="s">
        <v>38</v>
      </c>
      <c r="AX155" s="12" t="s">
        <v>82</v>
      </c>
      <c r="AY155" s="247" t="s">
        <v>160</v>
      </c>
    </row>
    <row r="156" s="12" customFormat="1">
      <c r="B156" s="237"/>
      <c r="C156" s="238"/>
      <c r="D156" s="239" t="s">
        <v>169</v>
      </c>
      <c r="E156" s="240" t="s">
        <v>1</v>
      </c>
      <c r="F156" s="241" t="s">
        <v>199</v>
      </c>
      <c r="G156" s="238"/>
      <c r="H156" s="240" t="s">
        <v>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169</v>
      </c>
      <c r="AU156" s="247" t="s">
        <v>93</v>
      </c>
      <c r="AV156" s="12" t="s">
        <v>90</v>
      </c>
      <c r="AW156" s="12" t="s">
        <v>38</v>
      </c>
      <c r="AX156" s="12" t="s">
        <v>82</v>
      </c>
      <c r="AY156" s="247" t="s">
        <v>160</v>
      </c>
    </row>
    <row r="157" s="12" customFormat="1">
      <c r="B157" s="237"/>
      <c r="C157" s="238"/>
      <c r="D157" s="239" t="s">
        <v>169</v>
      </c>
      <c r="E157" s="240" t="s">
        <v>1</v>
      </c>
      <c r="F157" s="241" t="s">
        <v>200</v>
      </c>
      <c r="G157" s="238"/>
      <c r="H157" s="240" t="s">
        <v>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169</v>
      </c>
      <c r="AU157" s="247" t="s">
        <v>93</v>
      </c>
      <c r="AV157" s="12" t="s">
        <v>90</v>
      </c>
      <c r="AW157" s="12" t="s">
        <v>38</v>
      </c>
      <c r="AX157" s="12" t="s">
        <v>82</v>
      </c>
      <c r="AY157" s="247" t="s">
        <v>160</v>
      </c>
    </row>
    <row r="158" s="13" customFormat="1">
      <c r="B158" s="248"/>
      <c r="C158" s="249"/>
      <c r="D158" s="239" t="s">
        <v>169</v>
      </c>
      <c r="E158" s="250" t="s">
        <v>1</v>
      </c>
      <c r="F158" s="251" t="s">
        <v>201</v>
      </c>
      <c r="G158" s="249"/>
      <c r="H158" s="252">
        <v>3.3999999999999999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AT158" s="258" t="s">
        <v>169</v>
      </c>
      <c r="AU158" s="258" t="s">
        <v>93</v>
      </c>
      <c r="AV158" s="13" t="s">
        <v>93</v>
      </c>
      <c r="AW158" s="13" t="s">
        <v>38</v>
      </c>
      <c r="AX158" s="13" t="s">
        <v>82</v>
      </c>
      <c r="AY158" s="258" t="s">
        <v>160</v>
      </c>
    </row>
    <row r="159" s="12" customFormat="1">
      <c r="B159" s="237"/>
      <c r="C159" s="238"/>
      <c r="D159" s="239" t="s">
        <v>169</v>
      </c>
      <c r="E159" s="240" t="s">
        <v>1</v>
      </c>
      <c r="F159" s="241" t="s">
        <v>202</v>
      </c>
      <c r="G159" s="238"/>
      <c r="H159" s="240" t="s">
        <v>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169</v>
      </c>
      <c r="AU159" s="247" t="s">
        <v>93</v>
      </c>
      <c r="AV159" s="12" t="s">
        <v>90</v>
      </c>
      <c r="AW159" s="12" t="s">
        <v>38</v>
      </c>
      <c r="AX159" s="12" t="s">
        <v>82</v>
      </c>
      <c r="AY159" s="247" t="s">
        <v>160</v>
      </c>
    </row>
    <row r="160" s="13" customFormat="1">
      <c r="B160" s="248"/>
      <c r="C160" s="249"/>
      <c r="D160" s="239" t="s">
        <v>169</v>
      </c>
      <c r="E160" s="250" t="s">
        <v>1</v>
      </c>
      <c r="F160" s="251" t="s">
        <v>203</v>
      </c>
      <c r="G160" s="249"/>
      <c r="H160" s="252">
        <v>0.216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AT160" s="258" t="s">
        <v>169</v>
      </c>
      <c r="AU160" s="258" t="s">
        <v>93</v>
      </c>
      <c r="AV160" s="13" t="s">
        <v>93</v>
      </c>
      <c r="AW160" s="13" t="s">
        <v>38</v>
      </c>
      <c r="AX160" s="13" t="s">
        <v>82</v>
      </c>
      <c r="AY160" s="258" t="s">
        <v>160</v>
      </c>
    </row>
    <row r="161" s="12" customFormat="1">
      <c r="B161" s="237"/>
      <c r="C161" s="238"/>
      <c r="D161" s="239" t="s">
        <v>169</v>
      </c>
      <c r="E161" s="240" t="s">
        <v>1</v>
      </c>
      <c r="F161" s="241" t="s">
        <v>191</v>
      </c>
      <c r="G161" s="238"/>
      <c r="H161" s="240" t="s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169</v>
      </c>
      <c r="AU161" s="247" t="s">
        <v>93</v>
      </c>
      <c r="AV161" s="12" t="s">
        <v>90</v>
      </c>
      <c r="AW161" s="12" t="s">
        <v>38</v>
      </c>
      <c r="AX161" s="12" t="s">
        <v>82</v>
      </c>
      <c r="AY161" s="247" t="s">
        <v>160</v>
      </c>
    </row>
    <row r="162" s="13" customFormat="1">
      <c r="B162" s="248"/>
      <c r="C162" s="249"/>
      <c r="D162" s="239" t="s">
        <v>169</v>
      </c>
      <c r="E162" s="250" t="s">
        <v>1</v>
      </c>
      <c r="F162" s="251" t="s">
        <v>192</v>
      </c>
      <c r="G162" s="249"/>
      <c r="H162" s="252">
        <v>0.14399999999999999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AT162" s="258" t="s">
        <v>169</v>
      </c>
      <c r="AU162" s="258" t="s">
        <v>93</v>
      </c>
      <c r="AV162" s="13" t="s">
        <v>93</v>
      </c>
      <c r="AW162" s="13" t="s">
        <v>38</v>
      </c>
      <c r="AX162" s="13" t="s">
        <v>82</v>
      </c>
      <c r="AY162" s="258" t="s">
        <v>160</v>
      </c>
    </row>
    <row r="163" s="14" customFormat="1">
      <c r="B163" s="259"/>
      <c r="C163" s="260"/>
      <c r="D163" s="239" t="s">
        <v>169</v>
      </c>
      <c r="E163" s="261" t="s">
        <v>1</v>
      </c>
      <c r="F163" s="262" t="s">
        <v>173</v>
      </c>
      <c r="G163" s="260"/>
      <c r="H163" s="263">
        <v>3.7599999999999998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AT163" s="269" t="s">
        <v>169</v>
      </c>
      <c r="AU163" s="269" t="s">
        <v>93</v>
      </c>
      <c r="AV163" s="14" t="s">
        <v>174</v>
      </c>
      <c r="AW163" s="14" t="s">
        <v>38</v>
      </c>
      <c r="AX163" s="14" t="s">
        <v>90</v>
      </c>
      <c r="AY163" s="269" t="s">
        <v>160</v>
      </c>
    </row>
    <row r="164" s="1" customFormat="1" ht="24" customHeight="1">
      <c r="B164" s="38"/>
      <c r="C164" s="224" t="s">
        <v>204</v>
      </c>
      <c r="D164" s="224" t="s">
        <v>164</v>
      </c>
      <c r="E164" s="225" t="s">
        <v>205</v>
      </c>
      <c r="F164" s="226" t="s">
        <v>206</v>
      </c>
      <c r="G164" s="227" t="s">
        <v>207</v>
      </c>
      <c r="H164" s="228">
        <v>0.01</v>
      </c>
      <c r="I164" s="229"/>
      <c r="J164" s="230">
        <f>ROUND(I164*H164,2)</f>
        <v>0</v>
      </c>
      <c r="K164" s="226" t="s">
        <v>1</v>
      </c>
      <c r="L164" s="43"/>
      <c r="M164" s="231" t="s">
        <v>1</v>
      </c>
      <c r="N164" s="232" t="s">
        <v>47</v>
      </c>
      <c r="O164" s="86"/>
      <c r="P164" s="233">
        <f>O164*H164</f>
        <v>0</v>
      </c>
      <c r="Q164" s="233">
        <v>1.0601700000000001</v>
      </c>
      <c r="R164" s="233">
        <f>Q164*H164</f>
        <v>0.0106017</v>
      </c>
      <c r="S164" s="233">
        <v>0</v>
      </c>
      <c r="T164" s="234">
        <f>S164*H164</f>
        <v>0</v>
      </c>
      <c r="AR164" s="235" t="s">
        <v>167</v>
      </c>
      <c r="AT164" s="235" t="s">
        <v>164</v>
      </c>
      <c r="AU164" s="235" t="s">
        <v>93</v>
      </c>
      <c r="AY164" s="16" t="s">
        <v>160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6" t="s">
        <v>90</v>
      </c>
      <c r="BK164" s="236">
        <f>ROUND(I164*H164,2)</f>
        <v>0</v>
      </c>
      <c r="BL164" s="16" t="s">
        <v>167</v>
      </c>
      <c r="BM164" s="235" t="s">
        <v>208</v>
      </c>
    </row>
    <row r="165" s="12" customFormat="1">
      <c r="B165" s="237"/>
      <c r="C165" s="238"/>
      <c r="D165" s="239" t="s">
        <v>169</v>
      </c>
      <c r="E165" s="240" t="s">
        <v>1</v>
      </c>
      <c r="F165" s="241" t="s">
        <v>181</v>
      </c>
      <c r="G165" s="238"/>
      <c r="H165" s="240" t="s">
        <v>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169</v>
      </c>
      <c r="AU165" s="247" t="s">
        <v>93</v>
      </c>
      <c r="AV165" s="12" t="s">
        <v>90</v>
      </c>
      <c r="AW165" s="12" t="s">
        <v>38</v>
      </c>
      <c r="AX165" s="12" t="s">
        <v>82</v>
      </c>
      <c r="AY165" s="247" t="s">
        <v>160</v>
      </c>
    </row>
    <row r="166" s="13" customFormat="1">
      <c r="B166" s="248"/>
      <c r="C166" s="249"/>
      <c r="D166" s="239" t="s">
        <v>169</v>
      </c>
      <c r="E166" s="250" t="s">
        <v>1</v>
      </c>
      <c r="F166" s="251" t="s">
        <v>90</v>
      </c>
      <c r="G166" s="249"/>
      <c r="H166" s="252">
        <v>1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AT166" s="258" t="s">
        <v>169</v>
      </c>
      <c r="AU166" s="258" t="s">
        <v>93</v>
      </c>
      <c r="AV166" s="13" t="s">
        <v>93</v>
      </c>
      <c r="AW166" s="13" t="s">
        <v>38</v>
      </c>
      <c r="AX166" s="13" t="s">
        <v>82</v>
      </c>
      <c r="AY166" s="258" t="s">
        <v>160</v>
      </c>
    </row>
    <row r="167" s="12" customFormat="1">
      <c r="B167" s="237"/>
      <c r="C167" s="238"/>
      <c r="D167" s="239" t="s">
        <v>169</v>
      </c>
      <c r="E167" s="240" t="s">
        <v>1</v>
      </c>
      <c r="F167" s="241" t="s">
        <v>182</v>
      </c>
      <c r="G167" s="238"/>
      <c r="H167" s="240" t="s">
        <v>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169</v>
      </c>
      <c r="AU167" s="247" t="s">
        <v>93</v>
      </c>
      <c r="AV167" s="12" t="s">
        <v>90</v>
      </c>
      <c r="AW167" s="12" t="s">
        <v>38</v>
      </c>
      <c r="AX167" s="12" t="s">
        <v>82</v>
      </c>
      <c r="AY167" s="247" t="s">
        <v>160</v>
      </c>
    </row>
    <row r="168" s="13" customFormat="1">
      <c r="B168" s="248"/>
      <c r="C168" s="249"/>
      <c r="D168" s="239" t="s">
        <v>169</v>
      </c>
      <c r="E168" s="250" t="s">
        <v>1</v>
      </c>
      <c r="F168" s="251" t="s">
        <v>90</v>
      </c>
      <c r="G168" s="249"/>
      <c r="H168" s="252">
        <v>1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AT168" s="258" t="s">
        <v>169</v>
      </c>
      <c r="AU168" s="258" t="s">
        <v>93</v>
      </c>
      <c r="AV168" s="13" t="s">
        <v>93</v>
      </c>
      <c r="AW168" s="13" t="s">
        <v>38</v>
      </c>
      <c r="AX168" s="13" t="s">
        <v>82</v>
      </c>
      <c r="AY168" s="258" t="s">
        <v>160</v>
      </c>
    </row>
    <row r="169" s="14" customFormat="1">
      <c r="B169" s="259"/>
      <c r="C169" s="260"/>
      <c r="D169" s="239" t="s">
        <v>169</v>
      </c>
      <c r="E169" s="261" t="s">
        <v>108</v>
      </c>
      <c r="F169" s="262" t="s">
        <v>173</v>
      </c>
      <c r="G169" s="260"/>
      <c r="H169" s="263">
        <v>2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AT169" s="269" t="s">
        <v>169</v>
      </c>
      <c r="AU169" s="269" t="s">
        <v>93</v>
      </c>
      <c r="AV169" s="14" t="s">
        <v>174</v>
      </c>
      <c r="AW169" s="14" t="s">
        <v>38</v>
      </c>
      <c r="AX169" s="14" t="s">
        <v>82</v>
      </c>
      <c r="AY169" s="269" t="s">
        <v>160</v>
      </c>
    </row>
    <row r="170" s="13" customFormat="1">
      <c r="B170" s="248"/>
      <c r="C170" s="249"/>
      <c r="D170" s="239" t="s">
        <v>169</v>
      </c>
      <c r="E170" s="250" t="s">
        <v>1</v>
      </c>
      <c r="F170" s="251" t="s">
        <v>209</v>
      </c>
      <c r="G170" s="249"/>
      <c r="H170" s="252">
        <v>0.01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AT170" s="258" t="s">
        <v>169</v>
      </c>
      <c r="AU170" s="258" t="s">
        <v>93</v>
      </c>
      <c r="AV170" s="13" t="s">
        <v>93</v>
      </c>
      <c r="AW170" s="13" t="s">
        <v>38</v>
      </c>
      <c r="AX170" s="13" t="s">
        <v>82</v>
      </c>
      <c r="AY170" s="258" t="s">
        <v>160</v>
      </c>
    </row>
    <row r="171" s="14" customFormat="1">
      <c r="B171" s="259"/>
      <c r="C171" s="260"/>
      <c r="D171" s="239" t="s">
        <v>169</v>
      </c>
      <c r="E171" s="261" t="s">
        <v>1</v>
      </c>
      <c r="F171" s="262" t="s">
        <v>173</v>
      </c>
      <c r="G171" s="260"/>
      <c r="H171" s="263">
        <v>0.01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AT171" s="269" t="s">
        <v>169</v>
      </c>
      <c r="AU171" s="269" t="s">
        <v>93</v>
      </c>
      <c r="AV171" s="14" t="s">
        <v>174</v>
      </c>
      <c r="AW171" s="14" t="s">
        <v>38</v>
      </c>
      <c r="AX171" s="14" t="s">
        <v>90</v>
      </c>
      <c r="AY171" s="269" t="s">
        <v>160</v>
      </c>
    </row>
    <row r="172" s="1" customFormat="1" ht="24" customHeight="1">
      <c r="B172" s="38"/>
      <c r="C172" s="224" t="s">
        <v>210</v>
      </c>
      <c r="D172" s="224" t="s">
        <v>164</v>
      </c>
      <c r="E172" s="225" t="s">
        <v>211</v>
      </c>
      <c r="F172" s="226" t="s">
        <v>212</v>
      </c>
      <c r="G172" s="227" t="s">
        <v>213</v>
      </c>
      <c r="H172" s="228">
        <v>16.48</v>
      </c>
      <c r="I172" s="229"/>
      <c r="J172" s="230">
        <f>ROUND(I172*H172,2)</f>
        <v>0</v>
      </c>
      <c r="K172" s="226" t="s">
        <v>1</v>
      </c>
      <c r="L172" s="43"/>
      <c r="M172" s="231" t="s">
        <v>1</v>
      </c>
      <c r="N172" s="232" t="s">
        <v>47</v>
      </c>
      <c r="O172" s="86"/>
      <c r="P172" s="233">
        <f>O172*H172</f>
        <v>0</v>
      </c>
      <c r="Q172" s="233">
        <v>0.00117</v>
      </c>
      <c r="R172" s="233">
        <f>Q172*H172</f>
        <v>0.019281599999999999</v>
      </c>
      <c r="S172" s="233">
        <v>0</v>
      </c>
      <c r="T172" s="234">
        <f>S172*H172</f>
        <v>0</v>
      </c>
      <c r="AR172" s="235" t="s">
        <v>167</v>
      </c>
      <c r="AT172" s="235" t="s">
        <v>164</v>
      </c>
      <c r="AU172" s="235" t="s">
        <v>93</v>
      </c>
      <c r="AY172" s="16" t="s">
        <v>160</v>
      </c>
      <c r="BE172" s="236">
        <f>IF(N172="základní",J172,0)</f>
        <v>0</v>
      </c>
      <c r="BF172" s="236">
        <f>IF(N172="snížená",J172,0)</f>
        <v>0</v>
      </c>
      <c r="BG172" s="236">
        <f>IF(N172="zákl. přenesená",J172,0)</f>
        <v>0</v>
      </c>
      <c r="BH172" s="236">
        <f>IF(N172="sníž. přenesená",J172,0)</f>
        <v>0</v>
      </c>
      <c r="BI172" s="236">
        <f>IF(N172="nulová",J172,0)</f>
        <v>0</v>
      </c>
      <c r="BJ172" s="16" t="s">
        <v>90</v>
      </c>
      <c r="BK172" s="236">
        <f>ROUND(I172*H172,2)</f>
        <v>0</v>
      </c>
      <c r="BL172" s="16" t="s">
        <v>167</v>
      </c>
      <c r="BM172" s="235" t="s">
        <v>214</v>
      </c>
    </row>
    <row r="173" s="12" customFormat="1">
      <c r="B173" s="237"/>
      <c r="C173" s="238"/>
      <c r="D173" s="239" t="s">
        <v>169</v>
      </c>
      <c r="E173" s="240" t="s">
        <v>1</v>
      </c>
      <c r="F173" s="241" t="s">
        <v>215</v>
      </c>
      <c r="G173" s="238"/>
      <c r="H173" s="240" t="s">
        <v>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169</v>
      </c>
      <c r="AU173" s="247" t="s">
        <v>93</v>
      </c>
      <c r="AV173" s="12" t="s">
        <v>90</v>
      </c>
      <c r="AW173" s="12" t="s">
        <v>38</v>
      </c>
      <c r="AX173" s="12" t="s">
        <v>82</v>
      </c>
      <c r="AY173" s="247" t="s">
        <v>160</v>
      </c>
    </row>
    <row r="174" s="12" customFormat="1">
      <c r="B174" s="237"/>
      <c r="C174" s="238"/>
      <c r="D174" s="239" t="s">
        <v>169</v>
      </c>
      <c r="E174" s="240" t="s">
        <v>1</v>
      </c>
      <c r="F174" s="241" t="s">
        <v>199</v>
      </c>
      <c r="G174" s="238"/>
      <c r="H174" s="240" t="s">
        <v>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169</v>
      </c>
      <c r="AU174" s="247" t="s">
        <v>93</v>
      </c>
      <c r="AV174" s="12" t="s">
        <v>90</v>
      </c>
      <c r="AW174" s="12" t="s">
        <v>38</v>
      </c>
      <c r="AX174" s="12" t="s">
        <v>82</v>
      </c>
      <c r="AY174" s="247" t="s">
        <v>160</v>
      </c>
    </row>
    <row r="175" s="12" customFormat="1">
      <c r="B175" s="237"/>
      <c r="C175" s="238"/>
      <c r="D175" s="239" t="s">
        <v>169</v>
      </c>
      <c r="E175" s="240" t="s">
        <v>1</v>
      </c>
      <c r="F175" s="241" t="s">
        <v>216</v>
      </c>
      <c r="G175" s="238"/>
      <c r="H175" s="240" t="s">
        <v>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169</v>
      </c>
      <c r="AU175" s="247" t="s">
        <v>93</v>
      </c>
      <c r="AV175" s="12" t="s">
        <v>90</v>
      </c>
      <c r="AW175" s="12" t="s">
        <v>38</v>
      </c>
      <c r="AX175" s="12" t="s">
        <v>82</v>
      </c>
      <c r="AY175" s="247" t="s">
        <v>160</v>
      </c>
    </row>
    <row r="176" s="13" customFormat="1">
      <c r="B176" s="248"/>
      <c r="C176" s="249"/>
      <c r="D176" s="239" t="s">
        <v>169</v>
      </c>
      <c r="E176" s="250" t="s">
        <v>1</v>
      </c>
      <c r="F176" s="251" t="s">
        <v>217</v>
      </c>
      <c r="G176" s="249"/>
      <c r="H176" s="252">
        <v>6.7999999999999998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AT176" s="258" t="s">
        <v>169</v>
      </c>
      <c r="AU176" s="258" t="s">
        <v>93</v>
      </c>
      <c r="AV176" s="13" t="s">
        <v>93</v>
      </c>
      <c r="AW176" s="13" t="s">
        <v>38</v>
      </c>
      <c r="AX176" s="13" t="s">
        <v>82</v>
      </c>
      <c r="AY176" s="258" t="s">
        <v>160</v>
      </c>
    </row>
    <row r="177" s="12" customFormat="1">
      <c r="B177" s="237"/>
      <c r="C177" s="238"/>
      <c r="D177" s="239" t="s">
        <v>169</v>
      </c>
      <c r="E177" s="240" t="s">
        <v>1</v>
      </c>
      <c r="F177" s="241" t="s">
        <v>218</v>
      </c>
      <c r="G177" s="238"/>
      <c r="H177" s="240" t="s">
        <v>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169</v>
      </c>
      <c r="AU177" s="247" t="s">
        <v>93</v>
      </c>
      <c r="AV177" s="12" t="s">
        <v>90</v>
      </c>
      <c r="AW177" s="12" t="s">
        <v>38</v>
      </c>
      <c r="AX177" s="12" t="s">
        <v>82</v>
      </c>
      <c r="AY177" s="247" t="s">
        <v>160</v>
      </c>
    </row>
    <row r="178" s="13" customFormat="1">
      <c r="B178" s="248"/>
      <c r="C178" s="249"/>
      <c r="D178" s="239" t="s">
        <v>169</v>
      </c>
      <c r="E178" s="250" t="s">
        <v>1</v>
      </c>
      <c r="F178" s="251" t="s">
        <v>217</v>
      </c>
      <c r="G178" s="249"/>
      <c r="H178" s="252">
        <v>6.7999999999999998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AT178" s="258" t="s">
        <v>169</v>
      </c>
      <c r="AU178" s="258" t="s">
        <v>93</v>
      </c>
      <c r="AV178" s="13" t="s">
        <v>93</v>
      </c>
      <c r="AW178" s="13" t="s">
        <v>38</v>
      </c>
      <c r="AX178" s="13" t="s">
        <v>82</v>
      </c>
      <c r="AY178" s="258" t="s">
        <v>160</v>
      </c>
    </row>
    <row r="179" s="12" customFormat="1">
      <c r="B179" s="237"/>
      <c r="C179" s="238"/>
      <c r="D179" s="239" t="s">
        <v>169</v>
      </c>
      <c r="E179" s="240" t="s">
        <v>1</v>
      </c>
      <c r="F179" s="241" t="s">
        <v>202</v>
      </c>
      <c r="G179" s="238"/>
      <c r="H179" s="240" t="s">
        <v>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169</v>
      </c>
      <c r="AU179" s="247" t="s">
        <v>93</v>
      </c>
      <c r="AV179" s="12" t="s">
        <v>90</v>
      </c>
      <c r="AW179" s="12" t="s">
        <v>38</v>
      </c>
      <c r="AX179" s="12" t="s">
        <v>82</v>
      </c>
      <c r="AY179" s="247" t="s">
        <v>160</v>
      </c>
    </row>
    <row r="180" s="13" customFormat="1">
      <c r="B180" s="248"/>
      <c r="C180" s="249"/>
      <c r="D180" s="239" t="s">
        <v>169</v>
      </c>
      <c r="E180" s="250" t="s">
        <v>1</v>
      </c>
      <c r="F180" s="251" t="s">
        <v>219</v>
      </c>
      <c r="G180" s="249"/>
      <c r="H180" s="252">
        <v>1.44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AT180" s="258" t="s">
        <v>169</v>
      </c>
      <c r="AU180" s="258" t="s">
        <v>93</v>
      </c>
      <c r="AV180" s="13" t="s">
        <v>93</v>
      </c>
      <c r="AW180" s="13" t="s">
        <v>38</v>
      </c>
      <c r="AX180" s="13" t="s">
        <v>82</v>
      </c>
      <c r="AY180" s="258" t="s">
        <v>160</v>
      </c>
    </row>
    <row r="181" s="12" customFormat="1">
      <c r="B181" s="237"/>
      <c r="C181" s="238"/>
      <c r="D181" s="239" t="s">
        <v>169</v>
      </c>
      <c r="E181" s="240" t="s">
        <v>1</v>
      </c>
      <c r="F181" s="241" t="s">
        <v>191</v>
      </c>
      <c r="G181" s="238"/>
      <c r="H181" s="240" t="s">
        <v>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AT181" s="247" t="s">
        <v>169</v>
      </c>
      <c r="AU181" s="247" t="s">
        <v>93</v>
      </c>
      <c r="AV181" s="12" t="s">
        <v>90</v>
      </c>
      <c r="AW181" s="12" t="s">
        <v>38</v>
      </c>
      <c r="AX181" s="12" t="s">
        <v>82</v>
      </c>
      <c r="AY181" s="247" t="s">
        <v>160</v>
      </c>
    </row>
    <row r="182" s="13" customFormat="1">
      <c r="B182" s="248"/>
      <c r="C182" s="249"/>
      <c r="D182" s="239" t="s">
        <v>169</v>
      </c>
      <c r="E182" s="250" t="s">
        <v>1</v>
      </c>
      <c r="F182" s="251" t="s">
        <v>219</v>
      </c>
      <c r="G182" s="249"/>
      <c r="H182" s="252">
        <v>1.44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AT182" s="258" t="s">
        <v>169</v>
      </c>
      <c r="AU182" s="258" t="s">
        <v>93</v>
      </c>
      <c r="AV182" s="13" t="s">
        <v>93</v>
      </c>
      <c r="AW182" s="13" t="s">
        <v>38</v>
      </c>
      <c r="AX182" s="13" t="s">
        <v>82</v>
      </c>
      <c r="AY182" s="258" t="s">
        <v>160</v>
      </c>
    </row>
    <row r="183" s="14" customFormat="1">
      <c r="B183" s="259"/>
      <c r="C183" s="260"/>
      <c r="D183" s="239" t="s">
        <v>169</v>
      </c>
      <c r="E183" s="261" t="s">
        <v>1</v>
      </c>
      <c r="F183" s="262" t="s">
        <v>173</v>
      </c>
      <c r="G183" s="260"/>
      <c r="H183" s="263">
        <v>16.48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AT183" s="269" t="s">
        <v>169</v>
      </c>
      <c r="AU183" s="269" t="s">
        <v>93</v>
      </c>
      <c r="AV183" s="14" t="s">
        <v>174</v>
      </c>
      <c r="AW183" s="14" t="s">
        <v>38</v>
      </c>
      <c r="AX183" s="14" t="s">
        <v>90</v>
      </c>
      <c r="AY183" s="269" t="s">
        <v>160</v>
      </c>
    </row>
    <row r="184" s="1" customFormat="1" ht="24" customHeight="1">
      <c r="B184" s="38"/>
      <c r="C184" s="224" t="s">
        <v>220</v>
      </c>
      <c r="D184" s="224" t="s">
        <v>164</v>
      </c>
      <c r="E184" s="225" t="s">
        <v>221</v>
      </c>
      <c r="F184" s="226" t="s">
        <v>222</v>
      </c>
      <c r="G184" s="227" t="s">
        <v>213</v>
      </c>
      <c r="H184" s="228">
        <v>16.48</v>
      </c>
      <c r="I184" s="229"/>
      <c r="J184" s="230">
        <f>ROUND(I184*H184,2)</f>
        <v>0</v>
      </c>
      <c r="K184" s="226" t="s">
        <v>1</v>
      </c>
      <c r="L184" s="43"/>
      <c r="M184" s="231" t="s">
        <v>1</v>
      </c>
      <c r="N184" s="232" t="s">
        <v>47</v>
      </c>
      <c r="O184" s="86"/>
      <c r="P184" s="233">
        <f>O184*H184</f>
        <v>0</v>
      </c>
      <c r="Q184" s="233">
        <v>0</v>
      </c>
      <c r="R184" s="233">
        <f>Q184*H184</f>
        <v>0</v>
      </c>
      <c r="S184" s="233">
        <v>0</v>
      </c>
      <c r="T184" s="234">
        <f>S184*H184</f>
        <v>0</v>
      </c>
      <c r="AR184" s="235" t="s">
        <v>167</v>
      </c>
      <c r="AT184" s="235" t="s">
        <v>164</v>
      </c>
      <c r="AU184" s="235" t="s">
        <v>93</v>
      </c>
      <c r="AY184" s="16" t="s">
        <v>160</v>
      </c>
      <c r="BE184" s="236">
        <f>IF(N184="základní",J184,0)</f>
        <v>0</v>
      </c>
      <c r="BF184" s="236">
        <f>IF(N184="snížená",J184,0)</f>
        <v>0</v>
      </c>
      <c r="BG184" s="236">
        <f>IF(N184="zákl. přenesená",J184,0)</f>
        <v>0</v>
      </c>
      <c r="BH184" s="236">
        <f>IF(N184="sníž. přenesená",J184,0)</f>
        <v>0</v>
      </c>
      <c r="BI184" s="236">
        <f>IF(N184="nulová",J184,0)</f>
        <v>0</v>
      </c>
      <c r="BJ184" s="16" t="s">
        <v>90</v>
      </c>
      <c r="BK184" s="236">
        <f>ROUND(I184*H184,2)</f>
        <v>0</v>
      </c>
      <c r="BL184" s="16" t="s">
        <v>167</v>
      </c>
      <c r="BM184" s="235" t="s">
        <v>223</v>
      </c>
    </row>
    <row r="185" s="12" customFormat="1">
      <c r="B185" s="237"/>
      <c r="C185" s="238"/>
      <c r="D185" s="239" t="s">
        <v>169</v>
      </c>
      <c r="E185" s="240" t="s">
        <v>1</v>
      </c>
      <c r="F185" s="241" t="s">
        <v>215</v>
      </c>
      <c r="G185" s="238"/>
      <c r="H185" s="240" t="s">
        <v>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169</v>
      </c>
      <c r="AU185" s="247" t="s">
        <v>93</v>
      </c>
      <c r="AV185" s="12" t="s">
        <v>90</v>
      </c>
      <c r="AW185" s="12" t="s">
        <v>38</v>
      </c>
      <c r="AX185" s="12" t="s">
        <v>82</v>
      </c>
      <c r="AY185" s="247" t="s">
        <v>160</v>
      </c>
    </row>
    <row r="186" s="12" customFormat="1">
      <c r="B186" s="237"/>
      <c r="C186" s="238"/>
      <c r="D186" s="239" t="s">
        <v>169</v>
      </c>
      <c r="E186" s="240" t="s">
        <v>1</v>
      </c>
      <c r="F186" s="241" t="s">
        <v>216</v>
      </c>
      <c r="G186" s="238"/>
      <c r="H186" s="240" t="s">
        <v>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169</v>
      </c>
      <c r="AU186" s="247" t="s">
        <v>93</v>
      </c>
      <c r="AV186" s="12" t="s">
        <v>90</v>
      </c>
      <c r="AW186" s="12" t="s">
        <v>38</v>
      </c>
      <c r="AX186" s="12" t="s">
        <v>82</v>
      </c>
      <c r="AY186" s="247" t="s">
        <v>160</v>
      </c>
    </row>
    <row r="187" s="13" customFormat="1">
      <c r="B187" s="248"/>
      <c r="C187" s="249"/>
      <c r="D187" s="239" t="s">
        <v>169</v>
      </c>
      <c r="E187" s="250" t="s">
        <v>1</v>
      </c>
      <c r="F187" s="251" t="s">
        <v>217</v>
      </c>
      <c r="G187" s="249"/>
      <c r="H187" s="252">
        <v>6.7999999999999998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AT187" s="258" t="s">
        <v>169</v>
      </c>
      <c r="AU187" s="258" t="s">
        <v>93</v>
      </c>
      <c r="AV187" s="13" t="s">
        <v>93</v>
      </c>
      <c r="AW187" s="13" t="s">
        <v>38</v>
      </c>
      <c r="AX187" s="13" t="s">
        <v>82</v>
      </c>
      <c r="AY187" s="258" t="s">
        <v>160</v>
      </c>
    </row>
    <row r="188" s="12" customFormat="1">
      <c r="B188" s="237"/>
      <c r="C188" s="238"/>
      <c r="D188" s="239" t="s">
        <v>169</v>
      </c>
      <c r="E188" s="240" t="s">
        <v>1</v>
      </c>
      <c r="F188" s="241" t="s">
        <v>218</v>
      </c>
      <c r="G188" s="238"/>
      <c r="H188" s="240" t="s">
        <v>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169</v>
      </c>
      <c r="AU188" s="247" t="s">
        <v>93</v>
      </c>
      <c r="AV188" s="12" t="s">
        <v>90</v>
      </c>
      <c r="AW188" s="12" t="s">
        <v>38</v>
      </c>
      <c r="AX188" s="12" t="s">
        <v>82</v>
      </c>
      <c r="AY188" s="247" t="s">
        <v>160</v>
      </c>
    </row>
    <row r="189" s="13" customFormat="1">
      <c r="B189" s="248"/>
      <c r="C189" s="249"/>
      <c r="D189" s="239" t="s">
        <v>169</v>
      </c>
      <c r="E189" s="250" t="s">
        <v>1</v>
      </c>
      <c r="F189" s="251" t="s">
        <v>217</v>
      </c>
      <c r="G189" s="249"/>
      <c r="H189" s="252">
        <v>6.7999999999999998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AT189" s="258" t="s">
        <v>169</v>
      </c>
      <c r="AU189" s="258" t="s">
        <v>93</v>
      </c>
      <c r="AV189" s="13" t="s">
        <v>93</v>
      </c>
      <c r="AW189" s="13" t="s">
        <v>38</v>
      </c>
      <c r="AX189" s="13" t="s">
        <v>82</v>
      </c>
      <c r="AY189" s="258" t="s">
        <v>160</v>
      </c>
    </row>
    <row r="190" s="12" customFormat="1">
      <c r="B190" s="237"/>
      <c r="C190" s="238"/>
      <c r="D190" s="239" t="s">
        <v>169</v>
      </c>
      <c r="E190" s="240" t="s">
        <v>1</v>
      </c>
      <c r="F190" s="241" t="s">
        <v>202</v>
      </c>
      <c r="G190" s="238"/>
      <c r="H190" s="240" t="s">
        <v>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169</v>
      </c>
      <c r="AU190" s="247" t="s">
        <v>93</v>
      </c>
      <c r="AV190" s="12" t="s">
        <v>90</v>
      </c>
      <c r="AW190" s="12" t="s">
        <v>38</v>
      </c>
      <c r="AX190" s="12" t="s">
        <v>82</v>
      </c>
      <c r="AY190" s="247" t="s">
        <v>160</v>
      </c>
    </row>
    <row r="191" s="13" customFormat="1">
      <c r="B191" s="248"/>
      <c r="C191" s="249"/>
      <c r="D191" s="239" t="s">
        <v>169</v>
      </c>
      <c r="E191" s="250" t="s">
        <v>1</v>
      </c>
      <c r="F191" s="251" t="s">
        <v>219</v>
      </c>
      <c r="G191" s="249"/>
      <c r="H191" s="252">
        <v>1.44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AT191" s="258" t="s">
        <v>169</v>
      </c>
      <c r="AU191" s="258" t="s">
        <v>93</v>
      </c>
      <c r="AV191" s="13" t="s">
        <v>93</v>
      </c>
      <c r="AW191" s="13" t="s">
        <v>38</v>
      </c>
      <c r="AX191" s="13" t="s">
        <v>82</v>
      </c>
      <c r="AY191" s="258" t="s">
        <v>160</v>
      </c>
    </row>
    <row r="192" s="12" customFormat="1">
      <c r="B192" s="237"/>
      <c r="C192" s="238"/>
      <c r="D192" s="239" t="s">
        <v>169</v>
      </c>
      <c r="E192" s="240" t="s">
        <v>1</v>
      </c>
      <c r="F192" s="241" t="s">
        <v>191</v>
      </c>
      <c r="G192" s="238"/>
      <c r="H192" s="240" t="s">
        <v>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169</v>
      </c>
      <c r="AU192" s="247" t="s">
        <v>93</v>
      </c>
      <c r="AV192" s="12" t="s">
        <v>90</v>
      </c>
      <c r="AW192" s="12" t="s">
        <v>38</v>
      </c>
      <c r="AX192" s="12" t="s">
        <v>82</v>
      </c>
      <c r="AY192" s="247" t="s">
        <v>160</v>
      </c>
    </row>
    <row r="193" s="13" customFormat="1">
      <c r="B193" s="248"/>
      <c r="C193" s="249"/>
      <c r="D193" s="239" t="s">
        <v>169</v>
      </c>
      <c r="E193" s="250" t="s">
        <v>1</v>
      </c>
      <c r="F193" s="251" t="s">
        <v>219</v>
      </c>
      <c r="G193" s="249"/>
      <c r="H193" s="252">
        <v>1.44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AT193" s="258" t="s">
        <v>169</v>
      </c>
      <c r="AU193" s="258" t="s">
        <v>93</v>
      </c>
      <c r="AV193" s="13" t="s">
        <v>93</v>
      </c>
      <c r="AW193" s="13" t="s">
        <v>38</v>
      </c>
      <c r="AX193" s="13" t="s">
        <v>82</v>
      </c>
      <c r="AY193" s="258" t="s">
        <v>160</v>
      </c>
    </row>
    <row r="194" s="14" customFormat="1">
      <c r="B194" s="259"/>
      <c r="C194" s="260"/>
      <c r="D194" s="239" t="s">
        <v>169</v>
      </c>
      <c r="E194" s="261" t="s">
        <v>1</v>
      </c>
      <c r="F194" s="262" t="s">
        <v>173</v>
      </c>
      <c r="G194" s="260"/>
      <c r="H194" s="263">
        <v>16.48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AT194" s="269" t="s">
        <v>169</v>
      </c>
      <c r="AU194" s="269" t="s">
        <v>93</v>
      </c>
      <c r="AV194" s="14" t="s">
        <v>174</v>
      </c>
      <c r="AW194" s="14" t="s">
        <v>38</v>
      </c>
      <c r="AX194" s="14" t="s">
        <v>90</v>
      </c>
      <c r="AY194" s="269" t="s">
        <v>160</v>
      </c>
    </row>
    <row r="195" s="1" customFormat="1" ht="24" customHeight="1">
      <c r="B195" s="38"/>
      <c r="C195" s="224" t="s">
        <v>224</v>
      </c>
      <c r="D195" s="224" t="s">
        <v>164</v>
      </c>
      <c r="E195" s="225" t="s">
        <v>225</v>
      </c>
      <c r="F195" s="226" t="s">
        <v>226</v>
      </c>
      <c r="G195" s="227" t="s">
        <v>121</v>
      </c>
      <c r="H195" s="228">
        <v>3.8500000000000001</v>
      </c>
      <c r="I195" s="229"/>
      <c r="J195" s="230">
        <f>ROUND(I195*H195,2)</f>
        <v>0</v>
      </c>
      <c r="K195" s="226" t="s">
        <v>1</v>
      </c>
      <c r="L195" s="43"/>
      <c r="M195" s="231" t="s">
        <v>1</v>
      </c>
      <c r="N195" s="232" t="s">
        <v>47</v>
      </c>
      <c r="O195" s="86"/>
      <c r="P195" s="233">
        <f>O195*H195</f>
        <v>0</v>
      </c>
      <c r="Q195" s="233">
        <v>0</v>
      </c>
      <c r="R195" s="233">
        <f>Q195*H195</f>
        <v>0</v>
      </c>
      <c r="S195" s="233">
        <v>0</v>
      </c>
      <c r="T195" s="234">
        <f>S195*H195</f>
        <v>0</v>
      </c>
      <c r="AR195" s="235" t="s">
        <v>167</v>
      </c>
      <c r="AT195" s="235" t="s">
        <v>164</v>
      </c>
      <c r="AU195" s="235" t="s">
        <v>93</v>
      </c>
      <c r="AY195" s="16" t="s">
        <v>160</v>
      </c>
      <c r="BE195" s="236">
        <f>IF(N195="základní",J195,0)</f>
        <v>0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16" t="s">
        <v>90</v>
      </c>
      <c r="BK195" s="236">
        <f>ROUND(I195*H195,2)</f>
        <v>0</v>
      </c>
      <c r="BL195" s="16" t="s">
        <v>167</v>
      </c>
      <c r="BM195" s="235" t="s">
        <v>227</v>
      </c>
    </row>
    <row r="196" s="12" customFormat="1">
      <c r="B196" s="237"/>
      <c r="C196" s="238"/>
      <c r="D196" s="239" t="s">
        <v>169</v>
      </c>
      <c r="E196" s="240" t="s">
        <v>1</v>
      </c>
      <c r="F196" s="241" t="s">
        <v>170</v>
      </c>
      <c r="G196" s="238"/>
      <c r="H196" s="240" t="s">
        <v>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169</v>
      </c>
      <c r="AU196" s="247" t="s">
        <v>93</v>
      </c>
      <c r="AV196" s="12" t="s">
        <v>90</v>
      </c>
      <c r="AW196" s="12" t="s">
        <v>38</v>
      </c>
      <c r="AX196" s="12" t="s">
        <v>82</v>
      </c>
      <c r="AY196" s="247" t="s">
        <v>160</v>
      </c>
    </row>
    <row r="197" s="12" customFormat="1">
      <c r="B197" s="237"/>
      <c r="C197" s="238"/>
      <c r="D197" s="239" t="s">
        <v>169</v>
      </c>
      <c r="E197" s="240" t="s">
        <v>1</v>
      </c>
      <c r="F197" s="241" t="s">
        <v>171</v>
      </c>
      <c r="G197" s="238"/>
      <c r="H197" s="240" t="s">
        <v>1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169</v>
      </c>
      <c r="AU197" s="247" t="s">
        <v>93</v>
      </c>
      <c r="AV197" s="12" t="s">
        <v>90</v>
      </c>
      <c r="AW197" s="12" t="s">
        <v>38</v>
      </c>
      <c r="AX197" s="12" t="s">
        <v>82</v>
      </c>
      <c r="AY197" s="247" t="s">
        <v>160</v>
      </c>
    </row>
    <row r="198" s="13" customFormat="1">
      <c r="B198" s="248"/>
      <c r="C198" s="249"/>
      <c r="D198" s="239" t="s">
        <v>169</v>
      </c>
      <c r="E198" s="250" t="s">
        <v>1</v>
      </c>
      <c r="F198" s="251" t="s">
        <v>228</v>
      </c>
      <c r="G198" s="249"/>
      <c r="H198" s="252">
        <v>3.8500000000000001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AT198" s="258" t="s">
        <v>169</v>
      </c>
      <c r="AU198" s="258" t="s">
        <v>93</v>
      </c>
      <c r="AV198" s="13" t="s">
        <v>93</v>
      </c>
      <c r="AW198" s="13" t="s">
        <v>38</v>
      </c>
      <c r="AX198" s="13" t="s">
        <v>82</v>
      </c>
      <c r="AY198" s="258" t="s">
        <v>160</v>
      </c>
    </row>
    <row r="199" s="14" customFormat="1">
      <c r="B199" s="259"/>
      <c r="C199" s="260"/>
      <c r="D199" s="239" t="s">
        <v>169</v>
      </c>
      <c r="E199" s="261" t="s">
        <v>1</v>
      </c>
      <c r="F199" s="262" t="s">
        <v>173</v>
      </c>
      <c r="G199" s="260"/>
      <c r="H199" s="263">
        <v>3.8500000000000001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AT199" s="269" t="s">
        <v>169</v>
      </c>
      <c r="AU199" s="269" t="s">
        <v>93</v>
      </c>
      <c r="AV199" s="14" t="s">
        <v>174</v>
      </c>
      <c r="AW199" s="14" t="s">
        <v>38</v>
      </c>
      <c r="AX199" s="14" t="s">
        <v>90</v>
      </c>
      <c r="AY199" s="269" t="s">
        <v>160</v>
      </c>
    </row>
    <row r="200" s="1" customFormat="1" ht="24" customHeight="1">
      <c r="B200" s="38"/>
      <c r="C200" s="224" t="s">
        <v>99</v>
      </c>
      <c r="D200" s="224" t="s">
        <v>164</v>
      </c>
      <c r="E200" s="225" t="s">
        <v>229</v>
      </c>
      <c r="F200" s="226" t="s">
        <v>230</v>
      </c>
      <c r="G200" s="227" t="s">
        <v>103</v>
      </c>
      <c r="H200" s="228">
        <v>12.699999999999999</v>
      </c>
      <c r="I200" s="229"/>
      <c r="J200" s="230">
        <f>ROUND(I200*H200,2)</f>
        <v>0</v>
      </c>
      <c r="K200" s="226" t="s">
        <v>231</v>
      </c>
      <c r="L200" s="43"/>
      <c r="M200" s="231" t="s">
        <v>1</v>
      </c>
      <c r="N200" s="232" t="s">
        <v>47</v>
      </c>
      <c r="O200" s="86"/>
      <c r="P200" s="233">
        <f>O200*H200</f>
        <v>0</v>
      </c>
      <c r="Q200" s="233">
        <v>0</v>
      </c>
      <c r="R200" s="233">
        <f>Q200*H200</f>
        <v>0</v>
      </c>
      <c r="S200" s="233">
        <v>0</v>
      </c>
      <c r="T200" s="234">
        <f>S200*H200</f>
        <v>0</v>
      </c>
      <c r="AR200" s="235" t="s">
        <v>90</v>
      </c>
      <c r="AT200" s="235" t="s">
        <v>164</v>
      </c>
      <c r="AU200" s="235" t="s">
        <v>93</v>
      </c>
      <c r="AY200" s="16" t="s">
        <v>160</v>
      </c>
      <c r="BE200" s="236">
        <f>IF(N200="základní",J200,0)</f>
        <v>0</v>
      </c>
      <c r="BF200" s="236">
        <f>IF(N200="snížená",J200,0)</f>
        <v>0</v>
      </c>
      <c r="BG200" s="236">
        <f>IF(N200="zákl. přenesená",J200,0)</f>
        <v>0</v>
      </c>
      <c r="BH200" s="236">
        <f>IF(N200="sníž. přenesená",J200,0)</f>
        <v>0</v>
      </c>
      <c r="BI200" s="236">
        <f>IF(N200="nulová",J200,0)</f>
        <v>0</v>
      </c>
      <c r="BJ200" s="16" t="s">
        <v>90</v>
      </c>
      <c r="BK200" s="236">
        <f>ROUND(I200*H200,2)</f>
        <v>0</v>
      </c>
      <c r="BL200" s="16" t="s">
        <v>90</v>
      </c>
      <c r="BM200" s="235" t="s">
        <v>232</v>
      </c>
    </row>
    <row r="201" s="13" customFormat="1">
      <c r="B201" s="248"/>
      <c r="C201" s="249"/>
      <c r="D201" s="239" t="s">
        <v>169</v>
      </c>
      <c r="E201" s="250" t="s">
        <v>1</v>
      </c>
      <c r="F201" s="251" t="s">
        <v>233</v>
      </c>
      <c r="G201" s="249"/>
      <c r="H201" s="252">
        <v>12.699999999999999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AT201" s="258" t="s">
        <v>169</v>
      </c>
      <c r="AU201" s="258" t="s">
        <v>93</v>
      </c>
      <c r="AV201" s="13" t="s">
        <v>93</v>
      </c>
      <c r="AW201" s="13" t="s">
        <v>38</v>
      </c>
      <c r="AX201" s="13" t="s">
        <v>90</v>
      </c>
      <c r="AY201" s="258" t="s">
        <v>160</v>
      </c>
    </row>
    <row r="202" s="1" customFormat="1" ht="16.5" customHeight="1">
      <c r="B202" s="38"/>
      <c r="C202" s="270" t="s">
        <v>117</v>
      </c>
      <c r="D202" s="270" t="s">
        <v>234</v>
      </c>
      <c r="E202" s="271" t="s">
        <v>235</v>
      </c>
      <c r="F202" s="272" t="s">
        <v>236</v>
      </c>
      <c r="G202" s="273" t="s">
        <v>103</v>
      </c>
      <c r="H202" s="274">
        <v>12.699999999999999</v>
      </c>
      <c r="I202" s="275"/>
      <c r="J202" s="276">
        <f>ROUND(I202*H202,2)</f>
        <v>0</v>
      </c>
      <c r="K202" s="272" t="s">
        <v>231</v>
      </c>
      <c r="L202" s="277"/>
      <c r="M202" s="278" t="s">
        <v>1</v>
      </c>
      <c r="N202" s="279" t="s">
        <v>47</v>
      </c>
      <c r="O202" s="86"/>
      <c r="P202" s="233">
        <f>O202*H202</f>
        <v>0</v>
      </c>
      <c r="Q202" s="233">
        <v>0.0024399999999999999</v>
      </c>
      <c r="R202" s="233">
        <f>Q202*H202</f>
        <v>0.030987999999999998</v>
      </c>
      <c r="S202" s="233">
        <v>0</v>
      </c>
      <c r="T202" s="234">
        <f>S202*H202</f>
        <v>0</v>
      </c>
      <c r="AR202" s="235" t="s">
        <v>93</v>
      </c>
      <c r="AT202" s="235" t="s">
        <v>234</v>
      </c>
      <c r="AU202" s="235" t="s">
        <v>93</v>
      </c>
      <c r="AY202" s="16" t="s">
        <v>160</v>
      </c>
      <c r="BE202" s="236">
        <f>IF(N202="základní",J202,0)</f>
        <v>0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16" t="s">
        <v>90</v>
      </c>
      <c r="BK202" s="236">
        <f>ROUND(I202*H202,2)</f>
        <v>0</v>
      </c>
      <c r="BL202" s="16" t="s">
        <v>90</v>
      </c>
      <c r="BM202" s="235" t="s">
        <v>237</v>
      </c>
    </row>
    <row r="203" s="1" customFormat="1" ht="24" customHeight="1">
      <c r="B203" s="38"/>
      <c r="C203" s="224" t="s">
        <v>238</v>
      </c>
      <c r="D203" s="224" t="s">
        <v>164</v>
      </c>
      <c r="E203" s="225" t="s">
        <v>239</v>
      </c>
      <c r="F203" s="226" t="s">
        <v>240</v>
      </c>
      <c r="G203" s="227" t="s">
        <v>103</v>
      </c>
      <c r="H203" s="228">
        <v>11</v>
      </c>
      <c r="I203" s="229"/>
      <c r="J203" s="230">
        <f>ROUND(I203*H203,2)</f>
        <v>0</v>
      </c>
      <c r="K203" s="226" t="s">
        <v>231</v>
      </c>
      <c r="L203" s="43"/>
      <c r="M203" s="231" t="s">
        <v>1</v>
      </c>
      <c r="N203" s="232" t="s">
        <v>47</v>
      </c>
      <c r="O203" s="86"/>
      <c r="P203" s="233">
        <f>O203*H203</f>
        <v>0</v>
      </c>
      <c r="Q203" s="233">
        <v>0</v>
      </c>
      <c r="R203" s="233">
        <f>Q203*H203</f>
        <v>0</v>
      </c>
      <c r="S203" s="233">
        <v>0</v>
      </c>
      <c r="T203" s="234">
        <f>S203*H203</f>
        <v>0</v>
      </c>
      <c r="AR203" s="235" t="s">
        <v>90</v>
      </c>
      <c r="AT203" s="235" t="s">
        <v>164</v>
      </c>
      <c r="AU203" s="235" t="s">
        <v>93</v>
      </c>
      <c r="AY203" s="16" t="s">
        <v>160</v>
      </c>
      <c r="BE203" s="236">
        <f>IF(N203="základní",J203,0)</f>
        <v>0</v>
      </c>
      <c r="BF203" s="236">
        <f>IF(N203="snížená",J203,0)</f>
        <v>0</v>
      </c>
      <c r="BG203" s="236">
        <f>IF(N203="zákl. přenesená",J203,0)</f>
        <v>0</v>
      </c>
      <c r="BH203" s="236">
        <f>IF(N203="sníž. přenesená",J203,0)</f>
        <v>0</v>
      </c>
      <c r="BI203" s="236">
        <f>IF(N203="nulová",J203,0)</f>
        <v>0</v>
      </c>
      <c r="BJ203" s="16" t="s">
        <v>90</v>
      </c>
      <c r="BK203" s="236">
        <f>ROUND(I203*H203,2)</f>
        <v>0</v>
      </c>
      <c r="BL203" s="16" t="s">
        <v>90</v>
      </c>
      <c r="BM203" s="235" t="s">
        <v>241</v>
      </c>
    </row>
    <row r="204" s="12" customFormat="1">
      <c r="B204" s="237"/>
      <c r="C204" s="238"/>
      <c r="D204" s="239" t="s">
        <v>169</v>
      </c>
      <c r="E204" s="240" t="s">
        <v>1</v>
      </c>
      <c r="F204" s="241" t="s">
        <v>242</v>
      </c>
      <c r="G204" s="238"/>
      <c r="H204" s="240" t="s">
        <v>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169</v>
      </c>
      <c r="AU204" s="247" t="s">
        <v>93</v>
      </c>
      <c r="AV204" s="12" t="s">
        <v>90</v>
      </c>
      <c r="AW204" s="12" t="s">
        <v>38</v>
      </c>
      <c r="AX204" s="12" t="s">
        <v>82</v>
      </c>
      <c r="AY204" s="247" t="s">
        <v>160</v>
      </c>
    </row>
    <row r="205" s="13" customFormat="1">
      <c r="B205" s="248"/>
      <c r="C205" s="249"/>
      <c r="D205" s="239" t="s">
        <v>169</v>
      </c>
      <c r="E205" s="250" t="s">
        <v>115</v>
      </c>
      <c r="F205" s="251" t="s">
        <v>243</v>
      </c>
      <c r="G205" s="249"/>
      <c r="H205" s="252">
        <v>11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AT205" s="258" t="s">
        <v>169</v>
      </c>
      <c r="AU205" s="258" t="s">
        <v>93</v>
      </c>
      <c r="AV205" s="13" t="s">
        <v>93</v>
      </c>
      <c r="AW205" s="13" t="s">
        <v>38</v>
      </c>
      <c r="AX205" s="13" t="s">
        <v>90</v>
      </c>
      <c r="AY205" s="258" t="s">
        <v>160</v>
      </c>
    </row>
    <row r="206" s="1" customFormat="1" ht="16.5" customHeight="1">
      <c r="B206" s="38"/>
      <c r="C206" s="224" t="s">
        <v>244</v>
      </c>
      <c r="D206" s="224" t="s">
        <v>164</v>
      </c>
      <c r="E206" s="225" t="s">
        <v>245</v>
      </c>
      <c r="F206" s="226" t="s">
        <v>246</v>
      </c>
      <c r="G206" s="227" t="s">
        <v>178</v>
      </c>
      <c r="H206" s="228">
        <v>3</v>
      </c>
      <c r="I206" s="229"/>
      <c r="J206" s="230">
        <f>ROUND(I206*H206,2)</f>
        <v>0</v>
      </c>
      <c r="K206" s="226" t="s">
        <v>1</v>
      </c>
      <c r="L206" s="43"/>
      <c r="M206" s="231" t="s">
        <v>1</v>
      </c>
      <c r="N206" s="232" t="s">
        <v>47</v>
      </c>
      <c r="O206" s="86"/>
      <c r="P206" s="233">
        <f>O206*H206</f>
        <v>0</v>
      </c>
      <c r="Q206" s="233">
        <v>0</v>
      </c>
      <c r="R206" s="233">
        <f>Q206*H206</f>
        <v>0</v>
      </c>
      <c r="S206" s="233">
        <v>0</v>
      </c>
      <c r="T206" s="234">
        <f>S206*H206</f>
        <v>0</v>
      </c>
      <c r="AR206" s="235" t="s">
        <v>167</v>
      </c>
      <c r="AT206" s="235" t="s">
        <v>164</v>
      </c>
      <c r="AU206" s="235" t="s">
        <v>93</v>
      </c>
      <c r="AY206" s="16" t="s">
        <v>160</v>
      </c>
      <c r="BE206" s="236">
        <f>IF(N206="základní",J206,0)</f>
        <v>0</v>
      </c>
      <c r="BF206" s="236">
        <f>IF(N206="snížená",J206,0)</f>
        <v>0</v>
      </c>
      <c r="BG206" s="236">
        <f>IF(N206="zákl. přenesená",J206,0)</f>
        <v>0</v>
      </c>
      <c r="BH206" s="236">
        <f>IF(N206="sníž. přenesená",J206,0)</f>
        <v>0</v>
      </c>
      <c r="BI206" s="236">
        <f>IF(N206="nulová",J206,0)</f>
        <v>0</v>
      </c>
      <c r="BJ206" s="16" t="s">
        <v>90</v>
      </c>
      <c r="BK206" s="236">
        <f>ROUND(I206*H206,2)</f>
        <v>0</v>
      </c>
      <c r="BL206" s="16" t="s">
        <v>167</v>
      </c>
      <c r="BM206" s="235" t="s">
        <v>247</v>
      </c>
    </row>
    <row r="207" s="12" customFormat="1">
      <c r="B207" s="237"/>
      <c r="C207" s="238"/>
      <c r="D207" s="239" t="s">
        <v>169</v>
      </c>
      <c r="E207" s="240" t="s">
        <v>1</v>
      </c>
      <c r="F207" s="241" t="s">
        <v>248</v>
      </c>
      <c r="G207" s="238"/>
      <c r="H207" s="240" t="s">
        <v>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169</v>
      </c>
      <c r="AU207" s="247" t="s">
        <v>93</v>
      </c>
      <c r="AV207" s="12" t="s">
        <v>90</v>
      </c>
      <c r="AW207" s="12" t="s">
        <v>38</v>
      </c>
      <c r="AX207" s="12" t="s">
        <v>82</v>
      </c>
      <c r="AY207" s="247" t="s">
        <v>160</v>
      </c>
    </row>
    <row r="208" s="12" customFormat="1">
      <c r="B208" s="237"/>
      <c r="C208" s="238"/>
      <c r="D208" s="239" t="s">
        <v>169</v>
      </c>
      <c r="E208" s="240" t="s">
        <v>1</v>
      </c>
      <c r="F208" s="241" t="s">
        <v>249</v>
      </c>
      <c r="G208" s="238"/>
      <c r="H208" s="240" t="s">
        <v>1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169</v>
      </c>
      <c r="AU208" s="247" t="s">
        <v>93</v>
      </c>
      <c r="AV208" s="12" t="s">
        <v>90</v>
      </c>
      <c r="AW208" s="12" t="s">
        <v>38</v>
      </c>
      <c r="AX208" s="12" t="s">
        <v>82</v>
      </c>
      <c r="AY208" s="247" t="s">
        <v>160</v>
      </c>
    </row>
    <row r="209" s="13" customFormat="1">
      <c r="B209" s="248"/>
      <c r="C209" s="249"/>
      <c r="D209" s="239" t="s">
        <v>169</v>
      </c>
      <c r="E209" s="250" t="s">
        <v>1</v>
      </c>
      <c r="F209" s="251" t="s">
        <v>90</v>
      </c>
      <c r="G209" s="249"/>
      <c r="H209" s="252">
        <v>1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AT209" s="258" t="s">
        <v>169</v>
      </c>
      <c r="AU209" s="258" t="s">
        <v>93</v>
      </c>
      <c r="AV209" s="13" t="s">
        <v>93</v>
      </c>
      <c r="AW209" s="13" t="s">
        <v>38</v>
      </c>
      <c r="AX209" s="13" t="s">
        <v>82</v>
      </c>
      <c r="AY209" s="258" t="s">
        <v>160</v>
      </c>
    </row>
    <row r="210" s="12" customFormat="1">
      <c r="B210" s="237"/>
      <c r="C210" s="238"/>
      <c r="D210" s="239" t="s">
        <v>169</v>
      </c>
      <c r="E210" s="240" t="s">
        <v>1</v>
      </c>
      <c r="F210" s="241" t="s">
        <v>250</v>
      </c>
      <c r="G210" s="238"/>
      <c r="H210" s="240" t="s">
        <v>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169</v>
      </c>
      <c r="AU210" s="247" t="s">
        <v>93</v>
      </c>
      <c r="AV210" s="12" t="s">
        <v>90</v>
      </c>
      <c r="AW210" s="12" t="s">
        <v>38</v>
      </c>
      <c r="AX210" s="12" t="s">
        <v>82</v>
      </c>
      <c r="AY210" s="247" t="s">
        <v>160</v>
      </c>
    </row>
    <row r="211" s="13" customFormat="1">
      <c r="B211" s="248"/>
      <c r="C211" s="249"/>
      <c r="D211" s="239" t="s">
        <v>169</v>
      </c>
      <c r="E211" s="250" t="s">
        <v>1</v>
      </c>
      <c r="F211" s="251" t="s">
        <v>90</v>
      </c>
      <c r="G211" s="249"/>
      <c r="H211" s="252">
        <v>1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AT211" s="258" t="s">
        <v>169</v>
      </c>
      <c r="AU211" s="258" t="s">
        <v>93</v>
      </c>
      <c r="AV211" s="13" t="s">
        <v>93</v>
      </c>
      <c r="AW211" s="13" t="s">
        <v>38</v>
      </c>
      <c r="AX211" s="13" t="s">
        <v>82</v>
      </c>
      <c r="AY211" s="258" t="s">
        <v>160</v>
      </c>
    </row>
    <row r="212" s="12" customFormat="1">
      <c r="B212" s="237"/>
      <c r="C212" s="238"/>
      <c r="D212" s="239" t="s">
        <v>169</v>
      </c>
      <c r="E212" s="240" t="s">
        <v>1</v>
      </c>
      <c r="F212" s="241" t="s">
        <v>251</v>
      </c>
      <c r="G212" s="238"/>
      <c r="H212" s="240" t="s">
        <v>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169</v>
      </c>
      <c r="AU212" s="247" t="s">
        <v>93</v>
      </c>
      <c r="AV212" s="12" t="s">
        <v>90</v>
      </c>
      <c r="AW212" s="12" t="s">
        <v>38</v>
      </c>
      <c r="AX212" s="12" t="s">
        <v>82</v>
      </c>
      <c r="AY212" s="247" t="s">
        <v>160</v>
      </c>
    </row>
    <row r="213" s="13" customFormat="1">
      <c r="B213" s="248"/>
      <c r="C213" s="249"/>
      <c r="D213" s="239" t="s">
        <v>169</v>
      </c>
      <c r="E213" s="250" t="s">
        <v>1</v>
      </c>
      <c r="F213" s="251" t="s">
        <v>90</v>
      </c>
      <c r="G213" s="249"/>
      <c r="H213" s="252">
        <v>1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AT213" s="258" t="s">
        <v>169</v>
      </c>
      <c r="AU213" s="258" t="s">
        <v>93</v>
      </c>
      <c r="AV213" s="13" t="s">
        <v>93</v>
      </c>
      <c r="AW213" s="13" t="s">
        <v>38</v>
      </c>
      <c r="AX213" s="13" t="s">
        <v>82</v>
      </c>
      <c r="AY213" s="258" t="s">
        <v>160</v>
      </c>
    </row>
    <row r="214" s="14" customFormat="1">
      <c r="B214" s="259"/>
      <c r="C214" s="260"/>
      <c r="D214" s="239" t="s">
        <v>169</v>
      </c>
      <c r="E214" s="261" t="s">
        <v>1</v>
      </c>
      <c r="F214" s="262" t="s">
        <v>173</v>
      </c>
      <c r="G214" s="260"/>
      <c r="H214" s="263">
        <v>3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AT214" s="269" t="s">
        <v>169</v>
      </c>
      <c r="AU214" s="269" t="s">
        <v>93</v>
      </c>
      <c r="AV214" s="14" t="s">
        <v>174</v>
      </c>
      <c r="AW214" s="14" t="s">
        <v>38</v>
      </c>
      <c r="AX214" s="14" t="s">
        <v>90</v>
      </c>
      <c r="AY214" s="269" t="s">
        <v>160</v>
      </c>
    </row>
    <row r="215" s="1" customFormat="1" ht="16.5" customHeight="1">
      <c r="B215" s="38"/>
      <c r="C215" s="224" t="s">
        <v>252</v>
      </c>
      <c r="D215" s="224" t="s">
        <v>164</v>
      </c>
      <c r="E215" s="225" t="s">
        <v>253</v>
      </c>
      <c r="F215" s="226" t="s">
        <v>254</v>
      </c>
      <c r="G215" s="227" t="s">
        <v>213</v>
      </c>
      <c r="H215" s="228">
        <v>4</v>
      </c>
      <c r="I215" s="229"/>
      <c r="J215" s="230">
        <f>ROUND(I215*H215,2)</f>
        <v>0</v>
      </c>
      <c r="K215" s="226" t="s">
        <v>1</v>
      </c>
      <c r="L215" s="43"/>
      <c r="M215" s="231" t="s">
        <v>1</v>
      </c>
      <c r="N215" s="232" t="s">
        <v>47</v>
      </c>
      <c r="O215" s="86"/>
      <c r="P215" s="233">
        <f>O215*H215</f>
        <v>0</v>
      </c>
      <c r="Q215" s="233">
        <v>0.00069999999999999999</v>
      </c>
      <c r="R215" s="233">
        <f>Q215*H215</f>
        <v>0.0028</v>
      </c>
      <c r="S215" s="233">
        <v>0</v>
      </c>
      <c r="T215" s="234">
        <f>S215*H215</f>
        <v>0</v>
      </c>
      <c r="AR215" s="235" t="s">
        <v>167</v>
      </c>
      <c r="AT215" s="235" t="s">
        <v>164</v>
      </c>
      <c r="AU215" s="235" t="s">
        <v>93</v>
      </c>
      <c r="AY215" s="16" t="s">
        <v>160</v>
      </c>
      <c r="BE215" s="236">
        <f>IF(N215="základní",J215,0)</f>
        <v>0</v>
      </c>
      <c r="BF215" s="236">
        <f>IF(N215="snížená",J215,0)</f>
        <v>0</v>
      </c>
      <c r="BG215" s="236">
        <f>IF(N215="zákl. přenesená",J215,0)</f>
        <v>0</v>
      </c>
      <c r="BH215" s="236">
        <f>IF(N215="sníž. přenesená",J215,0)</f>
        <v>0</v>
      </c>
      <c r="BI215" s="236">
        <f>IF(N215="nulová",J215,0)</f>
        <v>0</v>
      </c>
      <c r="BJ215" s="16" t="s">
        <v>90</v>
      </c>
      <c r="BK215" s="236">
        <f>ROUND(I215*H215,2)</f>
        <v>0</v>
      </c>
      <c r="BL215" s="16" t="s">
        <v>167</v>
      </c>
      <c r="BM215" s="235" t="s">
        <v>255</v>
      </c>
    </row>
    <row r="216" s="12" customFormat="1">
      <c r="B216" s="237"/>
      <c r="C216" s="238"/>
      <c r="D216" s="239" t="s">
        <v>169</v>
      </c>
      <c r="E216" s="240" t="s">
        <v>1</v>
      </c>
      <c r="F216" s="241" t="s">
        <v>256</v>
      </c>
      <c r="G216" s="238"/>
      <c r="H216" s="240" t="s">
        <v>1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169</v>
      </c>
      <c r="AU216" s="247" t="s">
        <v>93</v>
      </c>
      <c r="AV216" s="12" t="s">
        <v>90</v>
      </c>
      <c r="AW216" s="12" t="s">
        <v>38</v>
      </c>
      <c r="AX216" s="12" t="s">
        <v>82</v>
      </c>
      <c r="AY216" s="247" t="s">
        <v>160</v>
      </c>
    </row>
    <row r="217" s="12" customFormat="1">
      <c r="B217" s="237"/>
      <c r="C217" s="238"/>
      <c r="D217" s="239" t="s">
        <v>169</v>
      </c>
      <c r="E217" s="240" t="s">
        <v>1</v>
      </c>
      <c r="F217" s="241" t="s">
        <v>257</v>
      </c>
      <c r="G217" s="238"/>
      <c r="H217" s="240" t="s">
        <v>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169</v>
      </c>
      <c r="AU217" s="247" t="s">
        <v>93</v>
      </c>
      <c r="AV217" s="12" t="s">
        <v>90</v>
      </c>
      <c r="AW217" s="12" t="s">
        <v>38</v>
      </c>
      <c r="AX217" s="12" t="s">
        <v>82</v>
      </c>
      <c r="AY217" s="247" t="s">
        <v>160</v>
      </c>
    </row>
    <row r="218" s="13" customFormat="1">
      <c r="B218" s="248"/>
      <c r="C218" s="249"/>
      <c r="D218" s="239" t="s">
        <v>169</v>
      </c>
      <c r="E218" s="250" t="s">
        <v>1</v>
      </c>
      <c r="F218" s="251" t="s">
        <v>258</v>
      </c>
      <c r="G218" s="249"/>
      <c r="H218" s="252">
        <v>4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AT218" s="258" t="s">
        <v>169</v>
      </c>
      <c r="AU218" s="258" t="s">
        <v>93</v>
      </c>
      <c r="AV218" s="13" t="s">
        <v>93</v>
      </c>
      <c r="AW218" s="13" t="s">
        <v>38</v>
      </c>
      <c r="AX218" s="13" t="s">
        <v>82</v>
      </c>
      <c r="AY218" s="258" t="s">
        <v>160</v>
      </c>
    </row>
    <row r="219" s="14" customFormat="1">
      <c r="B219" s="259"/>
      <c r="C219" s="260"/>
      <c r="D219" s="239" t="s">
        <v>169</v>
      </c>
      <c r="E219" s="261" t="s">
        <v>1</v>
      </c>
      <c r="F219" s="262" t="s">
        <v>173</v>
      </c>
      <c r="G219" s="260"/>
      <c r="H219" s="263">
        <v>4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AT219" s="269" t="s">
        <v>169</v>
      </c>
      <c r="AU219" s="269" t="s">
        <v>93</v>
      </c>
      <c r="AV219" s="14" t="s">
        <v>174</v>
      </c>
      <c r="AW219" s="14" t="s">
        <v>38</v>
      </c>
      <c r="AX219" s="14" t="s">
        <v>90</v>
      </c>
      <c r="AY219" s="269" t="s">
        <v>160</v>
      </c>
    </row>
    <row r="220" s="1" customFormat="1" ht="24" customHeight="1">
      <c r="B220" s="38"/>
      <c r="C220" s="224" t="s">
        <v>8</v>
      </c>
      <c r="D220" s="224" t="s">
        <v>164</v>
      </c>
      <c r="E220" s="225" t="s">
        <v>259</v>
      </c>
      <c r="F220" s="226" t="s">
        <v>260</v>
      </c>
      <c r="G220" s="227" t="s">
        <v>213</v>
      </c>
      <c r="H220" s="228">
        <v>4</v>
      </c>
      <c r="I220" s="229"/>
      <c r="J220" s="230">
        <f>ROUND(I220*H220,2)</f>
        <v>0</v>
      </c>
      <c r="K220" s="226" t="s">
        <v>1</v>
      </c>
      <c r="L220" s="43"/>
      <c r="M220" s="231" t="s">
        <v>1</v>
      </c>
      <c r="N220" s="232" t="s">
        <v>47</v>
      </c>
      <c r="O220" s="86"/>
      <c r="P220" s="233">
        <f>O220*H220</f>
        <v>0</v>
      </c>
      <c r="Q220" s="233">
        <v>0</v>
      </c>
      <c r="R220" s="233">
        <f>Q220*H220</f>
        <v>0</v>
      </c>
      <c r="S220" s="233">
        <v>0</v>
      </c>
      <c r="T220" s="234">
        <f>S220*H220</f>
        <v>0</v>
      </c>
      <c r="AR220" s="235" t="s">
        <v>167</v>
      </c>
      <c r="AT220" s="235" t="s">
        <v>164</v>
      </c>
      <c r="AU220" s="235" t="s">
        <v>93</v>
      </c>
      <c r="AY220" s="16" t="s">
        <v>160</v>
      </c>
      <c r="BE220" s="236">
        <f>IF(N220="základní",J220,0)</f>
        <v>0</v>
      </c>
      <c r="BF220" s="236">
        <f>IF(N220="snížená",J220,0)</f>
        <v>0</v>
      </c>
      <c r="BG220" s="236">
        <f>IF(N220="zákl. přenesená",J220,0)</f>
        <v>0</v>
      </c>
      <c r="BH220" s="236">
        <f>IF(N220="sníž. přenesená",J220,0)</f>
        <v>0</v>
      </c>
      <c r="BI220" s="236">
        <f>IF(N220="nulová",J220,0)</f>
        <v>0</v>
      </c>
      <c r="BJ220" s="16" t="s">
        <v>90</v>
      </c>
      <c r="BK220" s="236">
        <f>ROUND(I220*H220,2)</f>
        <v>0</v>
      </c>
      <c r="BL220" s="16" t="s">
        <v>167</v>
      </c>
      <c r="BM220" s="235" t="s">
        <v>261</v>
      </c>
    </row>
    <row r="221" s="12" customFormat="1">
      <c r="B221" s="237"/>
      <c r="C221" s="238"/>
      <c r="D221" s="239" t="s">
        <v>169</v>
      </c>
      <c r="E221" s="240" t="s">
        <v>1</v>
      </c>
      <c r="F221" s="241" t="s">
        <v>256</v>
      </c>
      <c r="G221" s="238"/>
      <c r="H221" s="240" t="s">
        <v>1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169</v>
      </c>
      <c r="AU221" s="247" t="s">
        <v>93</v>
      </c>
      <c r="AV221" s="12" t="s">
        <v>90</v>
      </c>
      <c r="AW221" s="12" t="s">
        <v>38</v>
      </c>
      <c r="AX221" s="12" t="s">
        <v>82</v>
      </c>
      <c r="AY221" s="247" t="s">
        <v>160</v>
      </c>
    </row>
    <row r="222" s="12" customFormat="1">
      <c r="B222" s="237"/>
      <c r="C222" s="238"/>
      <c r="D222" s="239" t="s">
        <v>169</v>
      </c>
      <c r="E222" s="240" t="s">
        <v>1</v>
      </c>
      <c r="F222" s="241" t="s">
        <v>200</v>
      </c>
      <c r="G222" s="238"/>
      <c r="H222" s="240" t="s">
        <v>1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169</v>
      </c>
      <c r="AU222" s="247" t="s">
        <v>93</v>
      </c>
      <c r="AV222" s="12" t="s">
        <v>90</v>
      </c>
      <c r="AW222" s="12" t="s">
        <v>38</v>
      </c>
      <c r="AX222" s="12" t="s">
        <v>82</v>
      </c>
      <c r="AY222" s="247" t="s">
        <v>160</v>
      </c>
    </row>
    <row r="223" s="13" customFormat="1">
      <c r="B223" s="248"/>
      <c r="C223" s="249"/>
      <c r="D223" s="239" t="s">
        <v>169</v>
      </c>
      <c r="E223" s="250" t="s">
        <v>1</v>
      </c>
      <c r="F223" s="251" t="s">
        <v>258</v>
      </c>
      <c r="G223" s="249"/>
      <c r="H223" s="252">
        <v>4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AT223" s="258" t="s">
        <v>169</v>
      </c>
      <c r="AU223" s="258" t="s">
        <v>93</v>
      </c>
      <c r="AV223" s="13" t="s">
        <v>93</v>
      </c>
      <c r="AW223" s="13" t="s">
        <v>38</v>
      </c>
      <c r="AX223" s="13" t="s">
        <v>82</v>
      </c>
      <c r="AY223" s="258" t="s">
        <v>160</v>
      </c>
    </row>
    <row r="224" s="14" customFormat="1">
      <c r="B224" s="259"/>
      <c r="C224" s="260"/>
      <c r="D224" s="239" t="s">
        <v>169</v>
      </c>
      <c r="E224" s="261" t="s">
        <v>1</v>
      </c>
      <c r="F224" s="262" t="s">
        <v>173</v>
      </c>
      <c r="G224" s="260"/>
      <c r="H224" s="263">
        <v>4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AT224" s="269" t="s">
        <v>169</v>
      </c>
      <c r="AU224" s="269" t="s">
        <v>93</v>
      </c>
      <c r="AV224" s="14" t="s">
        <v>174</v>
      </c>
      <c r="AW224" s="14" t="s">
        <v>38</v>
      </c>
      <c r="AX224" s="14" t="s">
        <v>90</v>
      </c>
      <c r="AY224" s="269" t="s">
        <v>160</v>
      </c>
    </row>
    <row r="225" s="1" customFormat="1" ht="24" customHeight="1">
      <c r="B225" s="38"/>
      <c r="C225" s="224" t="s">
        <v>262</v>
      </c>
      <c r="D225" s="224" t="s">
        <v>164</v>
      </c>
      <c r="E225" s="225" t="s">
        <v>263</v>
      </c>
      <c r="F225" s="226" t="s">
        <v>264</v>
      </c>
      <c r="G225" s="227" t="s">
        <v>103</v>
      </c>
      <c r="H225" s="228">
        <v>11</v>
      </c>
      <c r="I225" s="229"/>
      <c r="J225" s="230">
        <f>ROUND(I225*H225,2)</f>
        <v>0</v>
      </c>
      <c r="K225" s="226" t="s">
        <v>1</v>
      </c>
      <c r="L225" s="43"/>
      <c r="M225" s="231" t="s">
        <v>1</v>
      </c>
      <c r="N225" s="232" t="s">
        <v>47</v>
      </c>
      <c r="O225" s="86"/>
      <c r="P225" s="233">
        <f>O225*H225</f>
        <v>0</v>
      </c>
      <c r="Q225" s="233">
        <v>0.00013999999999999999</v>
      </c>
      <c r="R225" s="233">
        <f>Q225*H225</f>
        <v>0.0015399999999999999</v>
      </c>
      <c r="S225" s="233">
        <v>0</v>
      </c>
      <c r="T225" s="234">
        <f>S225*H225</f>
        <v>0</v>
      </c>
      <c r="AR225" s="235" t="s">
        <v>167</v>
      </c>
      <c r="AT225" s="235" t="s">
        <v>164</v>
      </c>
      <c r="AU225" s="235" t="s">
        <v>93</v>
      </c>
      <c r="AY225" s="16" t="s">
        <v>160</v>
      </c>
      <c r="BE225" s="236">
        <f>IF(N225="základní",J225,0)</f>
        <v>0</v>
      </c>
      <c r="BF225" s="236">
        <f>IF(N225="snížená",J225,0)</f>
        <v>0</v>
      </c>
      <c r="BG225" s="236">
        <f>IF(N225="zákl. přenesená",J225,0)</f>
        <v>0</v>
      </c>
      <c r="BH225" s="236">
        <f>IF(N225="sníž. přenesená",J225,0)</f>
        <v>0</v>
      </c>
      <c r="BI225" s="236">
        <f>IF(N225="nulová",J225,0)</f>
        <v>0</v>
      </c>
      <c r="BJ225" s="16" t="s">
        <v>90</v>
      </c>
      <c r="BK225" s="236">
        <f>ROUND(I225*H225,2)</f>
        <v>0</v>
      </c>
      <c r="BL225" s="16" t="s">
        <v>167</v>
      </c>
      <c r="BM225" s="235" t="s">
        <v>265</v>
      </c>
    </row>
    <row r="226" s="12" customFormat="1">
      <c r="B226" s="237"/>
      <c r="C226" s="238"/>
      <c r="D226" s="239" t="s">
        <v>169</v>
      </c>
      <c r="E226" s="240" t="s">
        <v>1</v>
      </c>
      <c r="F226" s="241" t="s">
        <v>170</v>
      </c>
      <c r="G226" s="238"/>
      <c r="H226" s="240" t="s">
        <v>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169</v>
      </c>
      <c r="AU226" s="247" t="s">
        <v>93</v>
      </c>
      <c r="AV226" s="12" t="s">
        <v>90</v>
      </c>
      <c r="AW226" s="12" t="s">
        <v>38</v>
      </c>
      <c r="AX226" s="12" t="s">
        <v>82</v>
      </c>
      <c r="AY226" s="247" t="s">
        <v>160</v>
      </c>
    </row>
    <row r="227" s="12" customFormat="1">
      <c r="B227" s="237"/>
      <c r="C227" s="238"/>
      <c r="D227" s="239" t="s">
        <v>169</v>
      </c>
      <c r="E227" s="240" t="s">
        <v>1</v>
      </c>
      <c r="F227" s="241" t="s">
        <v>171</v>
      </c>
      <c r="G227" s="238"/>
      <c r="H227" s="240" t="s">
        <v>1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169</v>
      </c>
      <c r="AU227" s="247" t="s">
        <v>93</v>
      </c>
      <c r="AV227" s="12" t="s">
        <v>90</v>
      </c>
      <c r="AW227" s="12" t="s">
        <v>38</v>
      </c>
      <c r="AX227" s="12" t="s">
        <v>82</v>
      </c>
      <c r="AY227" s="247" t="s">
        <v>160</v>
      </c>
    </row>
    <row r="228" s="13" customFormat="1">
      <c r="B228" s="248"/>
      <c r="C228" s="249"/>
      <c r="D228" s="239" t="s">
        <v>169</v>
      </c>
      <c r="E228" s="250" t="s">
        <v>1</v>
      </c>
      <c r="F228" s="251" t="s">
        <v>266</v>
      </c>
      <c r="G228" s="249"/>
      <c r="H228" s="252">
        <v>11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AT228" s="258" t="s">
        <v>169</v>
      </c>
      <c r="AU228" s="258" t="s">
        <v>93</v>
      </c>
      <c r="AV228" s="13" t="s">
        <v>93</v>
      </c>
      <c r="AW228" s="13" t="s">
        <v>38</v>
      </c>
      <c r="AX228" s="13" t="s">
        <v>90</v>
      </c>
      <c r="AY228" s="258" t="s">
        <v>160</v>
      </c>
    </row>
    <row r="229" s="1" customFormat="1" ht="24" customHeight="1">
      <c r="B229" s="38"/>
      <c r="C229" s="224" t="s">
        <v>267</v>
      </c>
      <c r="D229" s="224" t="s">
        <v>164</v>
      </c>
      <c r="E229" s="225" t="s">
        <v>268</v>
      </c>
      <c r="F229" s="226" t="s">
        <v>269</v>
      </c>
      <c r="G229" s="227" t="s">
        <v>103</v>
      </c>
      <c r="H229" s="228">
        <v>11</v>
      </c>
      <c r="I229" s="229"/>
      <c r="J229" s="230">
        <f>ROUND(I229*H229,2)</f>
        <v>0</v>
      </c>
      <c r="K229" s="226" t="s">
        <v>1</v>
      </c>
      <c r="L229" s="43"/>
      <c r="M229" s="231" t="s">
        <v>1</v>
      </c>
      <c r="N229" s="232" t="s">
        <v>47</v>
      </c>
      <c r="O229" s="86"/>
      <c r="P229" s="233">
        <f>O229*H229</f>
        <v>0</v>
      </c>
      <c r="Q229" s="233">
        <v>0</v>
      </c>
      <c r="R229" s="233">
        <f>Q229*H229</f>
        <v>0</v>
      </c>
      <c r="S229" s="233">
        <v>0</v>
      </c>
      <c r="T229" s="234">
        <f>S229*H229</f>
        <v>0</v>
      </c>
      <c r="AR229" s="235" t="s">
        <v>167</v>
      </c>
      <c r="AT229" s="235" t="s">
        <v>164</v>
      </c>
      <c r="AU229" s="235" t="s">
        <v>93</v>
      </c>
      <c r="AY229" s="16" t="s">
        <v>160</v>
      </c>
      <c r="BE229" s="236">
        <f>IF(N229="základní",J229,0)</f>
        <v>0</v>
      </c>
      <c r="BF229" s="236">
        <f>IF(N229="snížená",J229,0)</f>
        <v>0</v>
      </c>
      <c r="BG229" s="236">
        <f>IF(N229="zákl. přenesená",J229,0)</f>
        <v>0</v>
      </c>
      <c r="BH229" s="236">
        <f>IF(N229="sníž. přenesená",J229,0)</f>
        <v>0</v>
      </c>
      <c r="BI229" s="236">
        <f>IF(N229="nulová",J229,0)</f>
        <v>0</v>
      </c>
      <c r="BJ229" s="16" t="s">
        <v>90</v>
      </c>
      <c r="BK229" s="236">
        <f>ROUND(I229*H229,2)</f>
        <v>0</v>
      </c>
      <c r="BL229" s="16" t="s">
        <v>167</v>
      </c>
      <c r="BM229" s="235" t="s">
        <v>270</v>
      </c>
    </row>
    <row r="230" s="12" customFormat="1">
      <c r="B230" s="237"/>
      <c r="C230" s="238"/>
      <c r="D230" s="239" t="s">
        <v>169</v>
      </c>
      <c r="E230" s="240" t="s">
        <v>1</v>
      </c>
      <c r="F230" s="241" t="s">
        <v>170</v>
      </c>
      <c r="G230" s="238"/>
      <c r="H230" s="240" t="s">
        <v>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169</v>
      </c>
      <c r="AU230" s="247" t="s">
        <v>93</v>
      </c>
      <c r="AV230" s="12" t="s">
        <v>90</v>
      </c>
      <c r="AW230" s="12" t="s">
        <v>38</v>
      </c>
      <c r="AX230" s="12" t="s">
        <v>82</v>
      </c>
      <c r="AY230" s="247" t="s">
        <v>160</v>
      </c>
    </row>
    <row r="231" s="12" customFormat="1">
      <c r="B231" s="237"/>
      <c r="C231" s="238"/>
      <c r="D231" s="239" t="s">
        <v>169</v>
      </c>
      <c r="E231" s="240" t="s">
        <v>1</v>
      </c>
      <c r="F231" s="241" t="s">
        <v>171</v>
      </c>
      <c r="G231" s="238"/>
      <c r="H231" s="240" t="s">
        <v>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AT231" s="247" t="s">
        <v>169</v>
      </c>
      <c r="AU231" s="247" t="s">
        <v>93</v>
      </c>
      <c r="AV231" s="12" t="s">
        <v>90</v>
      </c>
      <c r="AW231" s="12" t="s">
        <v>38</v>
      </c>
      <c r="AX231" s="12" t="s">
        <v>82</v>
      </c>
      <c r="AY231" s="247" t="s">
        <v>160</v>
      </c>
    </row>
    <row r="232" s="13" customFormat="1">
      <c r="B232" s="248"/>
      <c r="C232" s="249"/>
      <c r="D232" s="239" t="s">
        <v>169</v>
      </c>
      <c r="E232" s="250" t="s">
        <v>1</v>
      </c>
      <c r="F232" s="251" t="s">
        <v>266</v>
      </c>
      <c r="G232" s="249"/>
      <c r="H232" s="252">
        <v>11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AT232" s="258" t="s">
        <v>169</v>
      </c>
      <c r="AU232" s="258" t="s">
        <v>93</v>
      </c>
      <c r="AV232" s="13" t="s">
        <v>93</v>
      </c>
      <c r="AW232" s="13" t="s">
        <v>38</v>
      </c>
      <c r="AX232" s="13" t="s">
        <v>82</v>
      </c>
      <c r="AY232" s="258" t="s">
        <v>160</v>
      </c>
    </row>
    <row r="233" s="14" customFormat="1">
      <c r="B233" s="259"/>
      <c r="C233" s="260"/>
      <c r="D233" s="239" t="s">
        <v>169</v>
      </c>
      <c r="E233" s="261" t="s">
        <v>1</v>
      </c>
      <c r="F233" s="262" t="s">
        <v>173</v>
      </c>
      <c r="G233" s="260"/>
      <c r="H233" s="263">
        <v>11</v>
      </c>
      <c r="I233" s="264"/>
      <c r="J233" s="260"/>
      <c r="K233" s="260"/>
      <c r="L233" s="265"/>
      <c r="M233" s="266"/>
      <c r="N233" s="267"/>
      <c r="O233" s="267"/>
      <c r="P233" s="267"/>
      <c r="Q233" s="267"/>
      <c r="R233" s="267"/>
      <c r="S233" s="267"/>
      <c r="T233" s="268"/>
      <c r="AT233" s="269" t="s">
        <v>169</v>
      </c>
      <c r="AU233" s="269" t="s">
        <v>93</v>
      </c>
      <c r="AV233" s="14" t="s">
        <v>174</v>
      </c>
      <c r="AW233" s="14" t="s">
        <v>38</v>
      </c>
      <c r="AX233" s="14" t="s">
        <v>90</v>
      </c>
      <c r="AY233" s="269" t="s">
        <v>160</v>
      </c>
    </row>
    <row r="234" s="11" customFormat="1" ht="22.8" customHeight="1">
      <c r="B234" s="208"/>
      <c r="C234" s="209"/>
      <c r="D234" s="210" t="s">
        <v>81</v>
      </c>
      <c r="E234" s="222" t="s">
        <v>90</v>
      </c>
      <c r="F234" s="222" t="s">
        <v>271</v>
      </c>
      <c r="G234" s="209"/>
      <c r="H234" s="209"/>
      <c r="I234" s="212"/>
      <c r="J234" s="223">
        <f>BK234</f>
        <v>0</v>
      </c>
      <c r="K234" s="209"/>
      <c r="L234" s="214"/>
      <c r="M234" s="215"/>
      <c r="N234" s="216"/>
      <c r="O234" s="216"/>
      <c r="P234" s="217">
        <f>SUM(P235:P257)</f>
        <v>0</v>
      </c>
      <c r="Q234" s="216"/>
      <c r="R234" s="217">
        <f>SUM(R235:R257)</f>
        <v>0.0011999999999999999</v>
      </c>
      <c r="S234" s="216"/>
      <c r="T234" s="218">
        <f>SUM(T235:T257)</f>
        <v>0</v>
      </c>
      <c r="AR234" s="219" t="s">
        <v>90</v>
      </c>
      <c r="AT234" s="220" t="s">
        <v>81</v>
      </c>
      <c r="AU234" s="220" t="s">
        <v>90</v>
      </c>
      <c r="AY234" s="219" t="s">
        <v>160</v>
      </c>
      <c r="BK234" s="221">
        <f>SUM(BK235:BK257)</f>
        <v>0</v>
      </c>
    </row>
    <row r="235" s="1" customFormat="1" ht="24" customHeight="1">
      <c r="B235" s="38"/>
      <c r="C235" s="224" t="s">
        <v>272</v>
      </c>
      <c r="D235" s="224" t="s">
        <v>164</v>
      </c>
      <c r="E235" s="225" t="s">
        <v>273</v>
      </c>
      <c r="F235" s="226" t="s">
        <v>274</v>
      </c>
      <c r="G235" s="227" t="s">
        <v>213</v>
      </c>
      <c r="H235" s="228">
        <v>1.2</v>
      </c>
      <c r="I235" s="229"/>
      <c r="J235" s="230">
        <f>ROUND(I235*H235,2)</f>
        <v>0</v>
      </c>
      <c r="K235" s="226" t="s">
        <v>1</v>
      </c>
      <c r="L235" s="43"/>
      <c r="M235" s="231" t="s">
        <v>1</v>
      </c>
      <c r="N235" s="232" t="s">
        <v>47</v>
      </c>
      <c r="O235" s="86"/>
      <c r="P235" s="233">
        <f>O235*H235</f>
        <v>0</v>
      </c>
      <c r="Q235" s="233">
        <v>0</v>
      </c>
      <c r="R235" s="233">
        <f>Q235*H235</f>
        <v>0</v>
      </c>
      <c r="S235" s="233">
        <v>0</v>
      </c>
      <c r="T235" s="234">
        <f>S235*H235</f>
        <v>0</v>
      </c>
      <c r="AR235" s="235" t="s">
        <v>174</v>
      </c>
      <c r="AT235" s="235" t="s">
        <v>164</v>
      </c>
      <c r="AU235" s="235" t="s">
        <v>93</v>
      </c>
      <c r="AY235" s="16" t="s">
        <v>160</v>
      </c>
      <c r="BE235" s="236">
        <f>IF(N235="základní",J235,0)</f>
        <v>0</v>
      </c>
      <c r="BF235" s="236">
        <f>IF(N235="snížená",J235,0)</f>
        <v>0</v>
      </c>
      <c r="BG235" s="236">
        <f>IF(N235="zákl. přenesená",J235,0)</f>
        <v>0</v>
      </c>
      <c r="BH235" s="236">
        <f>IF(N235="sníž. přenesená",J235,0)</f>
        <v>0</v>
      </c>
      <c r="BI235" s="236">
        <f>IF(N235="nulová",J235,0)</f>
        <v>0</v>
      </c>
      <c r="BJ235" s="16" t="s">
        <v>90</v>
      </c>
      <c r="BK235" s="236">
        <f>ROUND(I235*H235,2)</f>
        <v>0</v>
      </c>
      <c r="BL235" s="16" t="s">
        <v>174</v>
      </c>
      <c r="BM235" s="235" t="s">
        <v>252</v>
      </c>
    </row>
    <row r="236" s="12" customFormat="1">
      <c r="B236" s="237"/>
      <c r="C236" s="238"/>
      <c r="D236" s="239" t="s">
        <v>169</v>
      </c>
      <c r="E236" s="240" t="s">
        <v>1</v>
      </c>
      <c r="F236" s="241" t="s">
        <v>170</v>
      </c>
      <c r="G236" s="238"/>
      <c r="H236" s="240" t="s">
        <v>1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169</v>
      </c>
      <c r="AU236" s="247" t="s">
        <v>93</v>
      </c>
      <c r="AV236" s="12" t="s">
        <v>90</v>
      </c>
      <c r="AW236" s="12" t="s">
        <v>38</v>
      </c>
      <c r="AX236" s="12" t="s">
        <v>82</v>
      </c>
      <c r="AY236" s="247" t="s">
        <v>160</v>
      </c>
    </row>
    <row r="237" s="13" customFormat="1">
      <c r="B237" s="248"/>
      <c r="C237" s="249"/>
      <c r="D237" s="239" t="s">
        <v>169</v>
      </c>
      <c r="E237" s="250" t="s">
        <v>1</v>
      </c>
      <c r="F237" s="251" t="s">
        <v>275</v>
      </c>
      <c r="G237" s="249"/>
      <c r="H237" s="252">
        <v>1.2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AT237" s="258" t="s">
        <v>169</v>
      </c>
      <c r="AU237" s="258" t="s">
        <v>93</v>
      </c>
      <c r="AV237" s="13" t="s">
        <v>93</v>
      </c>
      <c r="AW237" s="13" t="s">
        <v>38</v>
      </c>
      <c r="AX237" s="13" t="s">
        <v>82</v>
      </c>
      <c r="AY237" s="258" t="s">
        <v>160</v>
      </c>
    </row>
    <row r="238" s="14" customFormat="1">
      <c r="B238" s="259"/>
      <c r="C238" s="260"/>
      <c r="D238" s="239" t="s">
        <v>169</v>
      </c>
      <c r="E238" s="261" t="s">
        <v>1</v>
      </c>
      <c r="F238" s="262" t="s">
        <v>173</v>
      </c>
      <c r="G238" s="260"/>
      <c r="H238" s="263">
        <v>1.2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AT238" s="269" t="s">
        <v>169</v>
      </c>
      <c r="AU238" s="269" t="s">
        <v>93</v>
      </c>
      <c r="AV238" s="14" t="s">
        <v>174</v>
      </c>
      <c r="AW238" s="14" t="s">
        <v>38</v>
      </c>
      <c r="AX238" s="14" t="s">
        <v>90</v>
      </c>
      <c r="AY238" s="269" t="s">
        <v>160</v>
      </c>
    </row>
    <row r="239" s="1" customFormat="1" ht="16.5" customHeight="1">
      <c r="B239" s="38"/>
      <c r="C239" s="270" t="s">
        <v>276</v>
      </c>
      <c r="D239" s="270" t="s">
        <v>234</v>
      </c>
      <c r="E239" s="271" t="s">
        <v>277</v>
      </c>
      <c r="F239" s="272" t="s">
        <v>278</v>
      </c>
      <c r="G239" s="273" t="s">
        <v>279</v>
      </c>
      <c r="H239" s="274">
        <v>1.2</v>
      </c>
      <c r="I239" s="275"/>
      <c r="J239" s="276">
        <f>ROUND(I239*H239,2)</f>
        <v>0</v>
      </c>
      <c r="K239" s="272" t="s">
        <v>1</v>
      </c>
      <c r="L239" s="277"/>
      <c r="M239" s="278" t="s">
        <v>1</v>
      </c>
      <c r="N239" s="279" t="s">
        <v>47</v>
      </c>
      <c r="O239" s="86"/>
      <c r="P239" s="233">
        <f>O239*H239</f>
        <v>0</v>
      </c>
      <c r="Q239" s="233">
        <v>0.001</v>
      </c>
      <c r="R239" s="233">
        <f>Q239*H239</f>
        <v>0.0011999999999999999</v>
      </c>
      <c r="S239" s="233">
        <v>0</v>
      </c>
      <c r="T239" s="234">
        <f>S239*H239</f>
        <v>0</v>
      </c>
      <c r="AR239" s="235" t="s">
        <v>220</v>
      </c>
      <c r="AT239" s="235" t="s">
        <v>234</v>
      </c>
      <c r="AU239" s="235" t="s">
        <v>93</v>
      </c>
      <c r="AY239" s="16" t="s">
        <v>160</v>
      </c>
      <c r="BE239" s="236">
        <f>IF(N239="základní",J239,0)</f>
        <v>0</v>
      </c>
      <c r="BF239" s="236">
        <f>IF(N239="snížená",J239,0)</f>
        <v>0</v>
      </c>
      <c r="BG239" s="236">
        <f>IF(N239="zákl. přenesená",J239,0)</f>
        <v>0</v>
      </c>
      <c r="BH239" s="236">
        <f>IF(N239="sníž. přenesená",J239,0)</f>
        <v>0</v>
      </c>
      <c r="BI239" s="236">
        <f>IF(N239="nulová",J239,0)</f>
        <v>0</v>
      </c>
      <c r="BJ239" s="16" t="s">
        <v>90</v>
      </c>
      <c r="BK239" s="236">
        <f>ROUND(I239*H239,2)</f>
        <v>0</v>
      </c>
      <c r="BL239" s="16" t="s">
        <v>174</v>
      </c>
      <c r="BM239" s="235" t="s">
        <v>262</v>
      </c>
    </row>
    <row r="240" s="1" customFormat="1" ht="16.5" customHeight="1">
      <c r="B240" s="38"/>
      <c r="C240" s="224" t="s">
        <v>280</v>
      </c>
      <c r="D240" s="224" t="s">
        <v>164</v>
      </c>
      <c r="E240" s="225" t="s">
        <v>281</v>
      </c>
      <c r="F240" s="226" t="s">
        <v>282</v>
      </c>
      <c r="G240" s="227" t="s">
        <v>121</v>
      </c>
      <c r="H240" s="228">
        <v>4.3099999999999996</v>
      </c>
      <c r="I240" s="229"/>
      <c r="J240" s="230">
        <f>ROUND(I240*H240,2)</f>
        <v>0</v>
      </c>
      <c r="K240" s="226" t="s">
        <v>1</v>
      </c>
      <c r="L240" s="43"/>
      <c r="M240" s="231" t="s">
        <v>1</v>
      </c>
      <c r="N240" s="232" t="s">
        <v>47</v>
      </c>
      <c r="O240" s="86"/>
      <c r="P240" s="233">
        <f>O240*H240</f>
        <v>0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AR240" s="235" t="s">
        <v>174</v>
      </c>
      <c r="AT240" s="235" t="s">
        <v>164</v>
      </c>
      <c r="AU240" s="235" t="s">
        <v>93</v>
      </c>
      <c r="AY240" s="16" t="s">
        <v>160</v>
      </c>
      <c r="BE240" s="236">
        <f>IF(N240="základní",J240,0)</f>
        <v>0</v>
      </c>
      <c r="BF240" s="236">
        <f>IF(N240="snížená",J240,0)</f>
        <v>0</v>
      </c>
      <c r="BG240" s="236">
        <f>IF(N240="zákl. přenesená",J240,0)</f>
        <v>0</v>
      </c>
      <c r="BH240" s="236">
        <f>IF(N240="sníž. přenesená",J240,0)</f>
        <v>0</v>
      </c>
      <c r="BI240" s="236">
        <f>IF(N240="nulová",J240,0)</f>
        <v>0</v>
      </c>
      <c r="BJ240" s="16" t="s">
        <v>90</v>
      </c>
      <c r="BK240" s="236">
        <f>ROUND(I240*H240,2)</f>
        <v>0</v>
      </c>
      <c r="BL240" s="16" t="s">
        <v>174</v>
      </c>
      <c r="BM240" s="235" t="s">
        <v>93</v>
      </c>
    </row>
    <row r="241" s="12" customFormat="1">
      <c r="B241" s="237"/>
      <c r="C241" s="238"/>
      <c r="D241" s="239" t="s">
        <v>169</v>
      </c>
      <c r="E241" s="240" t="s">
        <v>1</v>
      </c>
      <c r="F241" s="241" t="s">
        <v>170</v>
      </c>
      <c r="G241" s="238"/>
      <c r="H241" s="240" t="s">
        <v>1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169</v>
      </c>
      <c r="AU241" s="247" t="s">
        <v>93</v>
      </c>
      <c r="AV241" s="12" t="s">
        <v>90</v>
      </c>
      <c r="AW241" s="12" t="s">
        <v>38</v>
      </c>
      <c r="AX241" s="12" t="s">
        <v>82</v>
      </c>
      <c r="AY241" s="247" t="s">
        <v>160</v>
      </c>
    </row>
    <row r="242" s="12" customFormat="1">
      <c r="B242" s="237"/>
      <c r="C242" s="238"/>
      <c r="D242" s="239" t="s">
        <v>169</v>
      </c>
      <c r="E242" s="240" t="s">
        <v>1</v>
      </c>
      <c r="F242" s="241" t="s">
        <v>171</v>
      </c>
      <c r="G242" s="238"/>
      <c r="H242" s="240" t="s">
        <v>1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169</v>
      </c>
      <c r="AU242" s="247" t="s">
        <v>93</v>
      </c>
      <c r="AV242" s="12" t="s">
        <v>90</v>
      </c>
      <c r="AW242" s="12" t="s">
        <v>38</v>
      </c>
      <c r="AX242" s="12" t="s">
        <v>82</v>
      </c>
      <c r="AY242" s="247" t="s">
        <v>160</v>
      </c>
    </row>
    <row r="243" s="13" customFormat="1">
      <c r="B243" s="248"/>
      <c r="C243" s="249"/>
      <c r="D243" s="239" t="s">
        <v>169</v>
      </c>
      <c r="E243" s="250" t="s">
        <v>1</v>
      </c>
      <c r="F243" s="251" t="s">
        <v>283</v>
      </c>
      <c r="G243" s="249"/>
      <c r="H243" s="252">
        <v>0.55000000000000004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AT243" s="258" t="s">
        <v>169</v>
      </c>
      <c r="AU243" s="258" t="s">
        <v>93</v>
      </c>
      <c r="AV243" s="13" t="s">
        <v>93</v>
      </c>
      <c r="AW243" s="13" t="s">
        <v>38</v>
      </c>
      <c r="AX243" s="13" t="s">
        <v>82</v>
      </c>
      <c r="AY243" s="258" t="s">
        <v>160</v>
      </c>
    </row>
    <row r="244" s="12" customFormat="1">
      <c r="B244" s="237"/>
      <c r="C244" s="238"/>
      <c r="D244" s="239" t="s">
        <v>169</v>
      </c>
      <c r="E244" s="240" t="s">
        <v>1</v>
      </c>
      <c r="F244" s="241" t="s">
        <v>284</v>
      </c>
      <c r="G244" s="238"/>
      <c r="H244" s="240" t="s">
        <v>1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AT244" s="247" t="s">
        <v>169</v>
      </c>
      <c r="AU244" s="247" t="s">
        <v>93</v>
      </c>
      <c r="AV244" s="12" t="s">
        <v>90</v>
      </c>
      <c r="AW244" s="12" t="s">
        <v>38</v>
      </c>
      <c r="AX244" s="12" t="s">
        <v>82</v>
      </c>
      <c r="AY244" s="247" t="s">
        <v>160</v>
      </c>
    </row>
    <row r="245" s="13" customFormat="1">
      <c r="B245" s="248"/>
      <c r="C245" s="249"/>
      <c r="D245" s="239" t="s">
        <v>169</v>
      </c>
      <c r="E245" s="250" t="s">
        <v>1</v>
      </c>
      <c r="F245" s="251" t="s">
        <v>201</v>
      </c>
      <c r="G245" s="249"/>
      <c r="H245" s="252">
        <v>3.3999999999999999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AT245" s="258" t="s">
        <v>169</v>
      </c>
      <c r="AU245" s="258" t="s">
        <v>93</v>
      </c>
      <c r="AV245" s="13" t="s">
        <v>93</v>
      </c>
      <c r="AW245" s="13" t="s">
        <v>38</v>
      </c>
      <c r="AX245" s="13" t="s">
        <v>82</v>
      </c>
      <c r="AY245" s="258" t="s">
        <v>160</v>
      </c>
    </row>
    <row r="246" s="12" customFormat="1">
      <c r="B246" s="237"/>
      <c r="C246" s="238"/>
      <c r="D246" s="239" t="s">
        <v>169</v>
      </c>
      <c r="E246" s="240" t="s">
        <v>1</v>
      </c>
      <c r="F246" s="241" t="s">
        <v>202</v>
      </c>
      <c r="G246" s="238"/>
      <c r="H246" s="240" t="s">
        <v>1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169</v>
      </c>
      <c r="AU246" s="247" t="s">
        <v>93</v>
      </c>
      <c r="AV246" s="12" t="s">
        <v>90</v>
      </c>
      <c r="AW246" s="12" t="s">
        <v>38</v>
      </c>
      <c r="AX246" s="12" t="s">
        <v>82</v>
      </c>
      <c r="AY246" s="247" t="s">
        <v>160</v>
      </c>
    </row>
    <row r="247" s="13" customFormat="1">
      <c r="B247" s="248"/>
      <c r="C247" s="249"/>
      <c r="D247" s="239" t="s">
        <v>169</v>
      </c>
      <c r="E247" s="250" t="s">
        <v>1</v>
      </c>
      <c r="F247" s="251" t="s">
        <v>203</v>
      </c>
      <c r="G247" s="249"/>
      <c r="H247" s="252">
        <v>0.216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AT247" s="258" t="s">
        <v>169</v>
      </c>
      <c r="AU247" s="258" t="s">
        <v>93</v>
      </c>
      <c r="AV247" s="13" t="s">
        <v>93</v>
      </c>
      <c r="AW247" s="13" t="s">
        <v>38</v>
      </c>
      <c r="AX247" s="13" t="s">
        <v>82</v>
      </c>
      <c r="AY247" s="258" t="s">
        <v>160</v>
      </c>
    </row>
    <row r="248" s="12" customFormat="1">
      <c r="B248" s="237"/>
      <c r="C248" s="238"/>
      <c r="D248" s="239" t="s">
        <v>169</v>
      </c>
      <c r="E248" s="240" t="s">
        <v>1</v>
      </c>
      <c r="F248" s="241" t="s">
        <v>191</v>
      </c>
      <c r="G248" s="238"/>
      <c r="H248" s="240" t="s">
        <v>1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AT248" s="247" t="s">
        <v>169</v>
      </c>
      <c r="AU248" s="247" t="s">
        <v>93</v>
      </c>
      <c r="AV248" s="12" t="s">
        <v>90</v>
      </c>
      <c r="AW248" s="12" t="s">
        <v>38</v>
      </c>
      <c r="AX248" s="12" t="s">
        <v>82</v>
      </c>
      <c r="AY248" s="247" t="s">
        <v>160</v>
      </c>
    </row>
    <row r="249" s="13" customFormat="1">
      <c r="B249" s="248"/>
      <c r="C249" s="249"/>
      <c r="D249" s="239" t="s">
        <v>169</v>
      </c>
      <c r="E249" s="250" t="s">
        <v>1</v>
      </c>
      <c r="F249" s="251" t="s">
        <v>192</v>
      </c>
      <c r="G249" s="249"/>
      <c r="H249" s="252">
        <v>0.14399999999999999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AT249" s="258" t="s">
        <v>169</v>
      </c>
      <c r="AU249" s="258" t="s">
        <v>93</v>
      </c>
      <c r="AV249" s="13" t="s">
        <v>93</v>
      </c>
      <c r="AW249" s="13" t="s">
        <v>38</v>
      </c>
      <c r="AX249" s="13" t="s">
        <v>82</v>
      </c>
      <c r="AY249" s="258" t="s">
        <v>160</v>
      </c>
    </row>
    <row r="250" s="14" customFormat="1">
      <c r="B250" s="259"/>
      <c r="C250" s="260"/>
      <c r="D250" s="239" t="s">
        <v>169</v>
      </c>
      <c r="E250" s="261" t="s">
        <v>119</v>
      </c>
      <c r="F250" s="262" t="s">
        <v>173</v>
      </c>
      <c r="G250" s="260"/>
      <c r="H250" s="263">
        <v>4.3099999999999996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AT250" s="269" t="s">
        <v>169</v>
      </c>
      <c r="AU250" s="269" t="s">
        <v>93</v>
      </c>
      <c r="AV250" s="14" t="s">
        <v>174</v>
      </c>
      <c r="AW250" s="14" t="s">
        <v>38</v>
      </c>
      <c r="AX250" s="14" t="s">
        <v>90</v>
      </c>
      <c r="AY250" s="269" t="s">
        <v>160</v>
      </c>
    </row>
    <row r="251" s="1" customFormat="1" ht="24" customHeight="1">
      <c r="B251" s="38"/>
      <c r="C251" s="224" t="s">
        <v>7</v>
      </c>
      <c r="D251" s="224" t="s">
        <v>164</v>
      </c>
      <c r="E251" s="225" t="s">
        <v>285</v>
      </c>
      <c r="F251" s="226" t="s">
        <v>286</v>
      </c>
      <c r="G251" s="227" t="s">
        <v>207</v>
      </c>
      <c r="H251" s="228">
        <v>6.8959999999999999</v>
      </c>
      <c r="I251" s="229"/>
      <c r="J251" s="230">
        <f>ROUND(I251*H251,2)</f>
        <v>0</v>
      </c>
      <c r="K251" s="226" t="s">
        <v>1</v>
      </c>
      <c r="L251" s="43"/>
      <c r="M251" s="231" t="s">
        <v>1</v>
      </c>
      <c r="N251" s="232" t="s">
        <v>47</v>
      </c>
      <c r="O251" s="86"/>
      <c r="P251" s="233">
        <f>O251*H251</f>
        <v>0</v>
      </c>
      <c r="Q251" s="233">
        <v>0</v>
      </c>
      <c r="R251" s="233">
        <f>Q251*H251</f>
        <v>0</v>
      </c>
      <c r="S251" s="233">
        <v>0</v>
      </c>
      <c r="T251" s="234">
        <f>S251*H251</f>
        <v>0</v>
      </c>
      <c r="AR251" s="235" t="s">
        <v>174</v>
      </c>
      <c r="AT251" s="235" t="s">
        <v>164</v>
      </c>
      <c r="AU251" s="235" t="s">
        <v>93</v>
      </c>
      <c r="AY251" s="16" t="s">
        <v>160</v>
      </c>
      <c r="BE251" s="236">
        <f>IF(N251="základní",J251,0)</f>
        <v>0</v>
      </c>
      <c r="BF251" s="236">
        <f>IF(N251="snížená",J251,0)</f>
        <v>0</v>
      </c>
      <c r="BG251" s="236">
        <f>IF(N251="zákl. přenesená",J251,0)</f>
        <v>0</v>
      </c>
      <c r="BH251" s="236">
        <f>IF(N251="sníž. přenesená",J251,0)</f>
        <v>0</v>
      </c>
      <c r="BI251" s="236">
        <f>IF(N251="nulová",J251,0)</f>
        <v>0</v>
      </c>
      <c r="BJ251" s="16" t="s">
        <v>90</v>
      </c>
      <c r="BK251" s="236">
        <f>ROUND(I251*H251,2)</f>
        <v>0</v>
      </c>
      <c r="BL251" s="16" t="s">
        <v>174</v>
      </c>
      <c r="BM251" s="235" t="s">
        <v>174</v>
      </c>
    </row>
    <row r="252" s="12" customFormat="1">
      <c r="B252" s="237"/>
      <c r="C252" s="238"/>
      <c r="D252" s="239" t="s">
        <v>169</v>
      </c>
      <c r="E252" s="240" t="s">
        <v>1</v>
      </c>
      <c r="F252" s="241" t="s">
        <v>170</v>
      </c>
      <c r="G252" s="238"/>
      <c r="H252" s="240" t="s">
        <v>1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AT252" s="247" t="s">
        <v>169</v>
      </c>
      <c r="AU252" s="247" t="s">
        <v>93</v>
      </c>
      <c r="AV252" s="12" t="s">
        <v>90</v>
      </c>
      <c r="AW252" s="12" t="s">
        <v>38</v>
      </c>
      <c r="AX252" s="12" t="s">
        <v>82</v>
      </c>
      <c r="AY252" s="247" t="s">
        <v>160</v>
      </c>
    </row>
    <row r="253" s="12" customFormat="1">
      <c r="B253" s="237"/>
      <c r="C253" s="238"/>
      <c r="D253" s="239" t="s">
        <v>169</v>
      </c>
      <c r="E253" s="240" t="s">
        <v>1</v>
      </c>
      <c r="F253" s="241" t="s">
        <v>171</v>
      </c>
      <c r="G253" s="238"/>
      <c r="H253" s="240" t="s">
        <v>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AT253" s="247" t="s">
        <v>169</v>
      </c>
      <c r="AU253" s="247" t="s">
        <v>93</v>
      </c>
      <c r="AV253" s="12" t="s">
        <v>90</v>
      </c>
      <c r="AW253" s="12" t="s">
        <v>38</v>
      </c>
      <c r="AX253" s="12" t="s">
        <v>82</v>
      </c>
      <c r="AY253" s="247" t="s">
        <v>160</v>
      </c>
    </row>
    <row r="254" s="13" customFormat="1">
      <c r="B254" s="248"/>
      <c r="C254" s="249"/>
      <c r="D254" s="239" t="s">
        <v>169</v>
      </c>
      <c r="E254" s="250" t="s">
        <v>1</v>
      </c>
      <c r="F254" s="251" t="s">
        <v>119</v>
      </c>
      <c r="G254" s="249"/>
      <c r="H254" s="252">
        <v>4.3099999999999996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AT254" s="258" t="s">
        <v>169</v>
      </c>
      <c r="AU254" s="258" t="s">
        <v>93</v>
      </c>
      <c r="AV254" s="13" t="s">
        <v>93</v>
      </c>
      <c r="AW254" s="13" t="s">
        <v>38</v>
      </c>
      <c r="AX254" s="13" t="s">
        <v>82</v>
      </c>
      <c r="AY254" s="258" t="s">
        <v>160</v>
      </c>
    </row>
    <row r="255" s="14" customFormat="1">
      <c r="B255" s="259"/>
      <c r="C255" s="260"/>
      <c r="D255" s="239" t="s">
        <v>169</v>
      </c>
      <c r="E255" s="261" t="s">
        <v>1</v>
      </c>
      <c r="F255" s="262" t="s">
        <v>173</v>
      </c>
      <c r="G255" s="260"/>
      <c r="H255" s="263">
        <v>4.3099999999999996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AT255" s="269" t="s">
        <v>169</v>
      </c>
      <c r="AU255" s="269" t="s">
        <v>93</v>
      </c>
      <c r="AV255" s="14" t="s">
        <v>174</v>
      </c>
      <c r="AW255" s="14" t="s">
        <v>38</v>
      </c>
      <c r="AX255" s="14" t="s">
        <v>82</v>
      </c>
      <c r="AY255" s="269" t="s">
        <v>160</v>
      </c>
    </row>
    <row r="256" s="13" customFormat="1">
      <c r="B256" s="248"/>
      <c r="C256" s="249"/>
      <c r="D256" s="239" t="s">
        <v>169</v>
      </c>
      <c r="E256" s="250" t="s">
        <v>1</v>
      </c>
      <c r="F256" s="251" t="s">
        <v>287</v>
      </c>
      <c r="G256" s="249"/>
      <c r="H256" s="252">
        <v>6.8959999999999999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AT256" s="258" t="s">
        <v>169</v>
      </c>
      <c r="AU256" s="258" t="s">
        <v>93</v>
      </c>
      <c r="AV256" s="13" t="s">
        <v>93</v>
      </c>
      <c r="AW256" s="13" t="s">
        <v>38</v>
      </c>
      <c r="AX256" s="13" t="s">
        <v>82</v>
      </c>
      <c r="AY256" s="258" t="s">
        <v>160</v>
      </c>
    </row>
    <row r="257" s="14" customFormat="1">
      <c r="B257" s="259"/>
      <c r="C257" s="260"/>
      <c r="D257" s="239" t="s">
        <v>169</v>
      </c>
      <c r="E257" s="261" t="s">
        <v>1</v>
      </c>
      <c r="F257" s="262" t="s">
        <v>173</v>
      </c>
      <c r="G257" s="260"/>
      <c r="H257" s="263">
        <v>6.8959999999999999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AT257" s="269" t="s">
        <v>169</v>
      </c>
      <c r="AU257" s="269" t="s">
        <v>93</v>
      </c>
      <c r="AV257" s="14" t="s">
        <v>174</v>
      </c>
      <c r="AW257" s="14" t="s">
        <v>38</v>
      </c>
      <c r="AX257" s="14" t="s">
        <v>90</v>
      </c>
      <c r="AY257" s="269" t="s">
        <v>160</v>
      </c>
    </row>
    <row r="258" s="11" customFormat="1" ht="25.92" customHeight="1">
      <c r="B258" s="208"/>
      <c r="C258" s="209"/>
      <c r="D258" s="210" t="s">
        <v>81</v>
      </c>
      <c r="E258" s="211" t="s">
        <v>234</v>
      </c>
      <c r="F258" s="211" t="s">
        <v>234</v>
      </c>
      <c r="G258" s="209"/>
      <c r="H258" s="209"/>
      <c r="I258" s="212"/>
      <c r="J258" s="213">
        <f>BK258</f>
        <v>0</v>
      </c>
      <c r="K258" s="209"/>
      <c r="L258" s="214"/>
      <c r="M258" s="215"/>
      <c r="N258" s="216"/>
      <c r="O258" s="216"/>
      <c r="P258" s="217">
        <f>P259+P490+P684+P701</f>
        <v>0</v>
      </c>
      <c r="Q258" s="216"/>
      <c r="R258" s="217">
        <f>R259+R490+R684+R701</f>
        <v>7.0461904999999998</v>
      </c>
      <c r="S258" s="216"/>
      <c r="T258" s="218">
        <f>T259+T490+T684+T701</f>
        <v>0</v>
      </c>
      <c r="AR258" s="219" t="s">
        <v>163</v>
      </c>
      <c r="AT258" s="220" t="s">
        <v>81</v>
      </c>
      <c r="AU258" s="220" t="s">
        <v>82</v>
      </c>
      <c r="AY258" s="219" t="s">
        <v>160</v>
      </c>
      <c r="BK258" s="221">
        <f>BK259+BK490+BK684+BK701</f>
        <v>0</v>
      </c>
    </row>
    <row r="259" s="11" customFormat="1" ht="22.8" customHeight="1">
      <c r="B259" s="208"/>
      <c r="C259" s="209"/>
      <c r="D259" s="210" t="s">
        <v>81</v>
      </c>
      <c r="E259" s="222" t="s">
        <v>288</v>
      </c>
      <c r="F259" s="222" t="s">
        <v>289</v>
      </c>
      <c r="G259" s="209"/>
      <c r="H259" s="209"/>
      <c r="I259" s="212"/>
      <c r="J259" s="223">
        <f>BK259</f>
        <v>0</v>
      </c>
      <c r="K259" s="209"/>
      <c r="L259" s="214"/>
      <c r="M259" s="215"/>
      <c r="N259" s="216"/>
      <c r="O259" s="216"/>
      <c r="P259" s="217">
        <f>SUM(P260:P489)</f>
        <v>0</v>
      </c>
      <c r="Q259" s="216"/>
      <c r="R259" s="217">
        <f>SUM(R260:R489)</f>
        <v>2.6265374999999995</v>
      </c>
      <c r="S259" s="216"/>
      <c r="T259" s="218">
        <f>SUM(T260:T489)</f>
        <v>0</v>
      </c>
      <c r="AR259" s="219" t="s">
        <v>163</v>
      </c>
      <c r="AT259" s="220" t="s">
        <v>81</v>
      </c>
      <c r="AU259" s="220" t="s">
        <v>90</v>
      </c>
      <c r="AY259" s="219" t="s">
        <v>160</v>
      </c>
      <c r="BK259" s="221">
        <f>SUM(BK260:BK489)</f>
        <v>0</v>
      </c>
    </row>
    <row r="260" s="1" customFormat="1" ht="16.5" customHeight="1">
      <c r="B260" s="38"/>
      <c r="C260" s="224" t="s">
        <v>290</v>
      </c>
      <c r="D260" s="224" t="s">
        <v>164</v>
      </c>
      <c r="E260" s="225" t="s">
        <v>291</v>
      </c>
      <c r="F260" s="226" t="s">
        <v>292</v>
      </c>
      <c r="G260" s="227" t="s">
        <v>178</v>
      </c>
      <c r="H260" s="228">
        <v>2</v>
      </c>
      <c r="I260" s="229"/>
      <c r="J260" s="230">
        <f>ROUND(I260*H260,2)</f>
        <v>0</v>
      </c>
      <c r="K260" s="226" t="s">
        <v>231</v>
      </c>
      <c r="L260" s="43"/>
      <c r="M260" s="231" t="s">
        <v>1</v>
      </c>
      <c r="N260" s="232" t="s">
        <v>47</v>
      </c>
      <c r="O260" s="86"/>
      <c r="P260" s="233">
        <f>O260*H260</f>
        <v>0</v>
      </c>
      <c r="Q260" s="233">
        <v>0</v>
      </c>
      <c r="R260" s="233">
        <f>Q260*H260</f>
        <v>0</v>
      </c>
      <c r="S260" s="233">
        <v>0</v>
      </c>
      <c r="T260" s="234">
        <f>S260*H260</f>
        <v>0</v>
      </c>
      <c r="AR260" s="235" t="s">
        <v>90</v>
      </c>
      <c r="AT260" s="235" t="s">
        <v>164</v>
      </c>
      <c r="AU260" s="235" t="s">
        <v>93</v>
      </c>
      <c r="AY260" s="16" t="s">
        <v>160</v>
      </c>
      <c r="BE260" s="236">
        <f>IF(N260="základní",J260,0)</f>
        <v>0</v>
      </c>
      <c r="BF260" s="236">
        <f>IF(N260="snížená",J260,0)</f>
        <v>0</v>
      </c>
      <c r="BG260" s="236">
        <f>IF(N260="zákl. přenesená",J260,0)</f>
        <v>0</v>
      </c>
      <c r="BH260" s="236">
        <f>IF(N260="sníž. přenesená",J260,0)</f>
        <v>0</v>
      </c>
      <c r="BI260" s="236">
        <f>IF(N260="nulová",J260,0)</f>
        <v>0</v>
      </c>
      <c r="BJ260" s="16" t="s">
        <v>90</v>
      </c>
      <c r="BK260" s="236">
        <f>ROUND(I260*H260,2)</f>
        <v>0</v>
      </c>
      <c r="BL260" s="16" t="s">
        <v>90</v>
      </c>
      <c r="BM260" s="235" t="s">
        <v>293</v>
      </c>
    </row>
    <row r="261" s="1" customFormat="1" ht="24" customHeight="1">
      <c r="B261" s="38"/>
      <c r="C261" s="270" t="s">
        <v>294</v>
      </c>
      <c r="D261" s="270" t="s">
        <v>234</v>
      </c>
      <c r="E261" s="271" t="s">
        <v>295</v>
      </c>
      <c r="F261" s="272" t="s">
        <v>296</v>
      </c>
      <c r="G261" s="273" t="s">
        <v>178</v>
      </c>
      <c r="H261" s="274">
        <v>2</v>
      </c>
      <c r="I261" s="275"/>
      <c r="J261" s="276">
        <f>ROUND(I261*H261,2)</f>
        <v>0</v>
      </c>
      <c r="K261" s="272" t="s">
        <v>1</v>
      </c>
      <c r="L261" s="277"/>
      <c r="M261" s="278" t="s">
        <v>1</v>
      </c>
      <c r="N261" s="279" t="s">
        <v>47</v>
      </c>
      <c r="O261" s="86"/>
      <c r="P261" s="233">
        <f>O261*H261</f>
        <v>0</v>
      </c>
      <c r="Q261" s="233">
        <v>0.0089999999999999993</v>
      </c>
      <c r="R261" s="233">
        <f>Q261*H261</f>
        <v>0.017999999999999999</v>
      </c>
      <c r="S261" s="233">
        <v>0</v>
      </c>
      <c r="T261" s="234">
        <f>S261*H261</f>
        <v>0</v>
      </c>
      <c r="AR261" s="235" t="s">
        <v>297</v>
      </c>
      <c r="AT261" s="235" t="s">
        <v>234</v>
      </c>
      <c r="AU261" s="235" t="s">
        <v>93</v>
      </c>
      <c r="AY261" s="16" t="s">
        <v>160</v>
      </c>
      <c r="BE261" s="236">
        <f>IF(N261="základní",J261,0)</f>
        <v>0</v>
      </c>
      <c r="BF261" s="236">
        <f>IF(N261="snížená",J261,0)</f>
        <v>0</v>
      </c>
      <c r="BG261" s="236">
        <f>IF(N261="zákl. přenesená",J261,0)</f>
        <v>0</v>
      </c>
      <c r="BH261" s="236">
        <f>IF(N261="sníž. přenesená",J261,0)</f>
        <v>0</v>
      </c>
      <c r="BI261" s="236">
        <f>IF(N261="nulová",J261,0)</f>
        <v>0</v>
      </c>
      <c r="BJ261" s="16" t="s">
        <v>90</v>
      </c>
      <c r="BK261" s="236">
        <f>ROUND(I261*H261,2)</f>
        <v>0</v>
      </c>
      <c r="BL261" s="16" t="s">
        <v>262</v>
      </c>
      <c r="BM261" s="235" t="s">
        <v>298</v>
      </c>
    </row>
    <row r="262" s="1" customFormat="1" ht="16.5" customHeight="1">
      <c r="B262" s="38"/>
      <c r="C262" s="224" t="s">
        <v>299</v>
      </c>
      <c r="D262" s="224" t="s">
        <v>164</v>
      </c>
      <c r="E262" s="225" t="s">
        <v>300</v>
      </c>
      <c r="F262" s="226" t="s">
        <v>301</v>
      </c>
      <c r="G262" s="227" t="s">
        <v>112</v>
      </c>
      <c r="H262" s="228">
        <v>0.023</v>
      </c>
      <c r="I262" s="229"/>
      <c r="J262" s="230">
        <f>ROUND(I262*H262,2)</f>
        <v>0</v>
      </c>
      <c r="K262" s="226" t="s">
        <v>231</v>
      </c>
      <c r="L262" s="43"/>
      <c r="M262" s="231" t="s">
        <v>1</v>
      </c>
      <c r="N262" s="232" t="s">
        <v>47</v>
      </c>
      <c r="O262" s="86"/>
      <c r="P262" s="233">
        <f>O262*H262</f>
        <v>0</v>
      </c>
      <c r="Q262" s="233">
        <v>0</v>
      </c>
      <c r="R262" s="233">
        <f>Q262*H262</f>
        <v>0</v>
      </c>
      <c r="S262" s="233">
        <v>0</v>
      </c>
      <c r="T262" s="234">
        <f>S262*H262</f>
        <v>0</v>
      </c>
      <c r="AR262" s="235" t="s">
        <v>90</v>
      </c>
      <c r="AT262" s="235" t="s">
        <v>164</v>
      </c>
      <c r="AU262" s="235" t="s">
        <v>93</v>
      </c>
      <c r="AY262" s="16" t="s">
        <v>160</v>
      </c>
      <c r="BE262" s="236">
        <f>IF(N262="základní",J262,0)</f>
        <v>0</v>
      </c>
      <c r="BF262" s="236">
        <f>IF(N262="snížená",J262,0)</f>
        <v>0</v>
      </c>
      <c r="BG262" s="236">
        <f>IF(N262="zákl. přenesená",J262,0)</f>
        <v>0</v>
      </c>
      <c r="BH262" s="236">
        <f>IF(N262="sníž. přenesená",J262,0)</f>
        <v>0</v>
      </c>
      <c r="BI262" s="236">
        <f>IF(N262="nulová",J262,0)</f>
        <v>0</v>
      </c>
      <c r="BJ262" s="16" t="s">
        <v>90</v>
      </c>
      <c r="BK262" s="236">
        <f>ROUND(I262*H262,2)</f>
        <v>0</v>
      </c>
      <c r="BL262" s="16" t="s">
        <v>90</v>
      </c>
      <c r="BM262" s="235" t="s">
        <v>302</v>
      </c>
    </row>
    <row r="263" s="1" customFormat="1" ht="16.5" customHeight="1">
      <c r="B263" s="38"/>
      <c r="C263" s="270" t="s">
        <v>303</v>
      </c>
      <c r="D263" s="270" t="s">
        <v>234</v>
      </c>
      <c r="E263" s="271" t="s">
        <v>304</v>
      </c>
      <c r="F263" s="272" t="s">
        <v>305</v>
      </c>
      <c r="G263" s="273" t="s">
        <v>103</v>
      </c>
      <c r="H263" s="274">
        <v>23</v>
      </c>
      <c r="I263" s="275"/>
      <c r="J263" s="276">
        <f>ROUND(I263*H263,2)</f>
        <v>0</v>
      </c>
      <c r="K263" s="272" t="s">
        <v>1</v>
      </c>
      <c r="L263" s="277"/>
      <c r="M263" s="278" t="s">
        <v>1</v>
      </c>
      <c r="N263" s="279" t="s">
        <v>47</v>
      </c>
      <c r="O263" s="86"/>
      <c r="P263" s="233">
        <f>O263*H263</f>
        <v>0</v>
      </c>
      <c r="Q263" s="233">
        <v>0.00063000000000000003</v>
      </c>
      <c r="R263" s="233">
        <f>Q263*H263</f>
        <v>0.014490000000000001</v>
      </c>
      <c r="S263" s="233">
        <v>0</v>
      </c>
      <c r="T263" s="234">
        <f>S263*H263</f>
        <v>0</v>
      </c>
      <c r="AR263" s="235" t="s">
        <v>306</v>
      </c>
      <c r="AT263" s="235" t="s">
        <v>234</v>
      </c>
      <c r="AU263" s="235" t="s">
        <v>93</v>
      </c>
      <c r="AY263" s="16" t="s">
        <v>160</v>
      </c>
      <c r="BE263" s="236">
        <f>IF(N263="základní",J263,0)</f>
        <v>0</v>
      </c>
      <c r="BF263" s="236">
        <f>IF(N263="snížená",J263,0)</f>
        <v>0</v>
      </c>
      <c r="BG263" s="236">
        <f>IF(N263="zákl. přenesená",J263,0)</f>
        <v>0</v>
      </c>
      <c r="BH263" s="236">
        <f>IF(N263="sníž. přenesená",J263,0)</f>
        <v>0</v>
      </c>
      <c r="BI263" s="236">
        <f>IF(N263="nulová",J263,0)</f>
        <v>0</v>
      </c>
      <c r="BJ263" s="16" t="s">
        <v>90</v>
      </c>
      <c r="BK263" s="236">
        <f>ROUND(I263*H263,2)</f>
        <v>0</v>
      </c>
      <c r="BL263" s="16" t="s">
        <v>306</v>
      </c>
      <c r="BM263" s="235" t="s">
        <v>307</v>
      </c>
    </row>
    <row r="264" s="1" customFormat="1" ht="24" customHeight="1">
      <c r="B264" s="38"/>
      <c r="C264" s="224" t="s">
        <v>308</v>
      </c>
      <c r="D264" s="224" t="s">
        <v>164</v>
      </c>
      <c r="E264" s="225" t="s">
        <v>309</v>
      </c>
      <c r="F264" s="226" t="s">
        <v>310</v>
      </c>
      <c r="G264" s="227" t="s">
        <v>178</v>
      </c>
      <c r="H264" s="228">
        <v>2</v>
      </c>
      <c r="I264" s="229"/>
      <c r="J264" s="230">
        <f>ROUND(I264*H264,2)</f>
        <v>0</v>
      </c>
      <c r="K264" s="226" t="s">
        <v>311</v>
      </c>
      <c r="L264" s="43"/>
      <c r="M264" s="231" t="s">
        <v>1</v>
      </c>
      <c r="N264" s="232" t="s">
        <v>47</v>
      </c>
      <c r="O264" s="86"/>
      <c r="P264" s="233">
        <f>O264*H264</f>
        <v>0</v>
      </c>
      <c r="Q264" s="233">
        <v>0</v>
      </c>
      <c r="R264" s="233">
        <f>Q264*H264</f>
        <v>0</v>
      </c>
      <c r="S264" s="233">
        <v>0</v>
      </c>
      <c r="T264" s="234">
        <f>S264*H264</f>
        <v>0</v>
      </c>
      <c r="AR264" s="235" t="s">
        <v>167</v>
      </c>
      <c r="AT264" s="235" t="s">
        <v>164</v>
      </c>
      <c r="AU264" s="235" t="s">
        <v>93</v>
      </c>
      <c r="AY264" s="16" t="s">
        <v>160</v>
      </c>
      <c r="BE264" s="236">
        <f>IF(N264="základní",J264,0)</f>
        <v>0</v>
      </c>
      <c r="BF264" s="236">
        <f>IF(N264="snížená",J264,0)</f>
        <v>0</v>
      </c>
      <c r="BG264" s="236">
        <f>IF(N264="zákl. přenesená",J264,0)</f>
        <v>0</v>
      </c>
      <c r="BH264" s="236">
        <f>IF(N264="sníž. přenesená",J264,0)</f>
        <v>0</v>
      </c>
      <c r="BI264" s="236">
        <f>IF(N264="nulová",J264,0)</f>
        <v>0</v>
      </c>
      <c r="BJ264" s="16" t="s">
        <v>90</v>
      </c>
      <c r="BK264" s="236">
        <f>ROUND(I264*H264,2)</f>
        <v>0</v>
      </c>
      <c r="BL264" s="16" t="s">
        <v>167</v>
      </c>
      <c r="BM264" s="235" t="s">
        <v>312</v>
      </c>
    </row>
    <row r="265" s="1" customFormat="1" ht="16.5" customHeight="1">
      <c r="B265" s="38"/>
      <c r="C265" s="270" t="s">
        <v>313</v>
      </c>
      <c r="D265" s="270" t="s">
        <v>234</v>
      </c>
      <c r="E265" s="271" t="s">
        <v>314</v>
      </c>
      <c r="F265" s="272" t="s">
        <v>315</v>
      </c>
      <c r="G265" s="273" t="s">
        <v>178</v>
      </c>
      <c r="H265" s="274">
        <v>2</v>
      </c>
      <c r="I265" s="275"/>
      <c r="J265" s="276">
        <f>ROUND(I265*H265,2)</f>
        <v>0</v>
      </c>
      <c r="K265" s="272" t="s">
        <v>231</v>
      </c>
      <c r="L265" s="277"/>
      <c r="M265" s="278" t="s">
        <v>1</v>
      </c>
      <c r="N265" s="279" t="s">
        <v>47</v>
      </c>
      <c r="O265" s="86"/>
      <c r="P265" s="233">
        <f>O265*H265</f>
        <v>0</v>
      </c>
      <c r="Q265" s="233">
        <v>0.00089999999999999998</v>
      </c>
      <c r="R265" s="233">
        <f>Q265*H265</f>
        <v>0.0018</v>
      </c>
      <c r="S265" s="233">
        <v>0</v>
      </c>
      <c r="T265" s="234">
        <f>S265*H265</f>
        <v>0</v>
      </c>
      <c r="AR265" s="235" t="s">
        <v>306</v>
      </c>
      <c r="AT265" s="235" t="s">
        <v>234</v>
      </c>
      <c r="AU265" s="235" t="s">
        <v>93</v>
      </c>
      <c r="AY265" s="16" t="s">
        <v>160</v>
      </c>
      <c r="BE265" s="236">
        <f>IF(N265="základní",J265,0)</f>
        <v>0</v>
      </c>
      <c r="BF265" s="236">
        <f>IF(N265="snížená",J265,0)</f>
        <v>0</v>
      </c>
      <c r="BG265" s="236">
        <f>IF(N265="zákl. přenesená",J265,0)</f>
        <v>0</v>
      </c>
      <c r="BH265" s="236">
        <f>IF(N265="sníž. přenesená",J265,0)</f>
        <v>0</v>
      </c>
      <c r="BI265" s="236">
        <f>IF(N265="nulová",J265,0)</f>
        <v>0</v>
      </c>
      <c r="BJ265" s="16" t="s">
        <v>90</v>
      </c>
      <c r="BK265" s="236">
        <f>ROUND(I265*H265,2)</f>
        <v>0</v>
      </c>
      <c r="BL265" s="16" t="s">
        <v>306</v>
      </c>
      <c r="BM265" s="235" t="s">
        <v>316</v>
      </c>
    </row>
    <row r="266" s="1" customFormat="1" ht="16.5" customHeight="1">
      <c r="B266" s="38"/>
      <c r="C266" s="270" t="s">
        <v>317</v>
      </c>
      <c r="D266" s="270" t="s">
        <v>234</v>
      </c>
      <c r="E266" s="271" t="s">
        <v>318</v>
      </c>
      <c r="F266" s="272" t="s">
        <v>319</v>
      </c>
      <c r="G266" s="273" t="s">
        <v>178</v>
      </c>
      <c r="H266" s="274">
        <v>2</v>
      </c>
      <c r="I266" s="275"/>
      <c r="J266" s="276">
        <f>ROUND(I266*H266,2)</f>
        <v>0</v>
      </c>
      <c r="K266" s="272" t="s">
        <v>1</v>
      </c>
      <c r="L266" s="277"/>
      <c r="M266" s="278" t="s">
        <v>1</v>
      </c>
      <c r="N266" s="279" t="s">
        <v>47</v>
      </c>
      <c r="O266" s="86"/>
      <c r="P266" s="233">
        <f>O266*H266</f>
        <v>0</v>
      </c>
      <c r="Q266" s="233">
        <v>0.00027</v>
      </c>
      <c r="R266" s="233">
        <f>Q266*H266</f>
        <v>0.00054000000000000001</v>
      </c>
      <c r="S266" s="233">
        <v>0</v>
      </c>
      <c r="T266" s="234">
        <f>S266*H266</f>
        <v>0</v>
      </c>
      <c r="AR266" s="235" t="s">
        <v>297</v>
      </c>
      <c r="AT266" s="235" t="s">
        <v>234</v>
      </c>
      <c r="AU266" s="235" t="s">
        <v>93</v>
      </c>
      <c r="AY266" s="16" t="s">
        <v>160</v>
      </c>
      <c r="BE266" s="236">
        <f>IF(N266="základní",J266,0)</f>
        <v>0</v>
      </c>
      <c r="BF266" s="236">
        <f>IF(N266="snížená",J266,0)</f>
        <v>0</v>
      </c>
      <c r="BG266" s="236">
        <f>IF(N266="zákl. přenesená",J266,0)</f>
        <v>0</v>
      </c>
      <c r="BH266" s="236">
        <f>IF(N266="sníž. přenesená",J266,0)</f>
        <v>0</v>
      </c>
      <c r="BI266" s="236">
        <f>IF(N266="nulová",J266,0)</f>
        <v>0</v>
      </c>
      <c r="BJ266" s="16" t="s">
        <v>90</v>
      </c>
      <c r="BK266" s="236">
        <f>ROUND(I266*H266,2)</f>
        <v>0</v>
      </c>
      <c r="BL266" s="16" t="s">
        <v>262</v>
      </c>
      <c r="BM266" s="235" t="s">
        <v>320</v>
      </c>
    </row>
    <row r="267" s="1" customFormat="1" ht="16.5" customHeight="1">
      <c r="B267" s="38"/>
      <c r="C267" s="224" t="s">
        <v>321</v>
      </c>
      <c r="D267" s="224" t="s">
        <v>164</v>
      </c>
      <c r="E267" s="225" t="s">
        <v>322</v>
      </c>
      <c r="F267" s="226" t="s">
        <v>323</v>
      </c>
      <c r="G267" s="227" t="s">
        <v>103</v>
      </c>
      <c r="H267" s="228">
        <v>12.65</v>
      </c>
      <c r="I267" s="229"/>
      <c r="J267" s="230">
        <f>ROUND(I267*H267,2)</f>
        <v>0</v>
      </c>
      <c r="K267" s="226" t="s">
        <v>1</v>
      </c>
      <c r="L267" s="43"/>
      <c r="M267" s="231" t="s">
        <v>1</v>
      </c>
      <c r="N267" s="232" t="s">
        <v>47</v>
      </c>
      <c r="O267" s="86"/>
      <c r="P267" s="233">
        <f>O267*H267</f>
        <v>0</v>
      </c>
      <c r="Q267" s="233">
        <v>9.0000000000000006E-05</v>
      </c>
      <c r="R267" s="233">
        <f>Q267*H267</f>
        <v>0.0011385000000000002</v>
      </c>
      <c r="S267" s="233">
        <v>0</v>
      </c>
      <c r="T267" s="234">
        <f>S267*H267</f>
        <v>0</v>
      </c>
      <c r="AR267" s="235" t="s">
        <v>167</v>
      </c>
      <c r="AT267" s="235" t="s">
        <v>164</v>
      </c>
      <c r="AU267" s="235" t="s">
        <v>93</v>
      </c>
      <c r="AY267" s="16" t="s">
        <v>160</v>
      </c>
      <c r="BE267" s="236">
        <f>IF(N267="základní",J267,0)</f>
        <v>0</v>
      </c>
      <c r="BF267" s="236">
        <f>IF(N267="snížená",J267,0)</f>
        <v>0</v>
      </c>
      <c r="BG267" s="236">
        <f>IF(N267="zákl. přenesená",J267,0)</f>
        <v>0</v>
      </c>
      <c r="BH267" s="236">
        <f>IF(N267="sníž. přenesená",J267,0)</f>
        <v>0</v>
      </c>
      <c r="BI267" s="236">
        <f>IF(N267="nulová",J267,0)</f>
        <v>0</v>
      </c>
      <c r="BJ267" s="16" t="s">
        <v>90</v>
      </c>
      <c r="BK267" s="236">
        <f>ROUND(I267*H267,2)</f>
        <v>0</v>
      </c>
      <c r="BL267" s="16" t="s">
        <v>167</v>
      </c>
      <c r="BM267" s="235" t="s">
        <v>324</v>
      </c>
    </row>
    <row r="268" s="12" customFormat="1">
      <c r="B268" s="237"/>
      <c r="C268" s="238"/>
      <c r="D268" s="239" t="s">
        <v>169</v>
      </c>
      <c r="E268" s="240" t="s">
        <v>1</v>
      </c>
      <c r="F268" s="241" t="s">
        <v>325</v>
      </c>
      <c r="G268" s="238"/>
      <c r="H268" s="240" t="s">
        <v>1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AT268" s="247" t="s">
        <v>169</v>
      </c>
      <c r="AU268" s="247" t="s">
        <v>93</v>
      </c>
      <c r="AV268" s="12" t="s">
        <v>90</v>
      </c>
      <c r="AW268" s="12" t="s">
        <v>38</v>
      </c>
      <c r="AX268" s="12" t="s">
        <v>82</v>
      </c>
      <c r="AY268" s="247" t="s">
        <v>160</v>
      </c>
    </row>
    <row r="269" s="13" customFormat="1">
      <c r="B269" s="248"/>
      <c r="C269" s="249"/>
      <c r="D269" s="239" t="s">
        <v>169</v>
      </c>
      <c r="E269" s="250" t="s">
        <v>1</v>
      </c>
      <c r="F269" s="251" t="s">
        <v>326</v>
      </c>
      <c r="G269" s="249"/>
      <c r="H269" s="252">
        <v>12.65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AT269" s="258" t="s">
        <v>169</v>
      </c>
      <c r="AU269" s="258" t="s">
        <v>93</v>
      </c>
      <c r="AV269" s="13" t="s">
        <v>93</v>
      </c>
      <c r="AW269" s="13" t="s">
        <v>38</v>
      </c>
      <c r="AX269" s="13" t="s">
        <v>82</v>
      </c>
      <c r="AY269" s="258" t="s">
        <v>160</v>
      </c>
    </row>
    <row r="270" s="14" customFormat="1">
      <c r="B270" s="259"/>
      <c r="C270" s="260"/>
      <c r="D270" s="239" t="s">
        <v>169</v>
      </c>
      <c r="E270" s="261" t="s">
        <v>1</v>
      </c>
      <c r="F270" s="262" t="s">
        <v>173</v>
      </c>
      <c r="G270" s="260"/>
      <c r="H270" s="263">
        <v>12.65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AT270" s="269" t="s">
        <v>169</v>
      </c>
      <c r="AU270" s="269" t="s">
        <v>93</v>
      </c>
      <c r="AV270" s="14" t="s">
        <v>174</v>
      </c>
      <c r="AW270" s="14" t="s">
        <v>38</v>
      </c>
      <c r="AX270" s="14" t="s">
        <v>90</v>
      </c>
      <c r="AY270" s="269" t="s">
        <v>160</v>
      </c>
    </row>
    <row r="271" s="1" customFormat="1" ht="16.5" customHeight="1">
      <c r="B271" s="38"/>
      <c r="C271" s="270" t="s">
        <v>327</v>
      </c>
      <c r="D271" s="270" t="s">
        <v>234</v>
      </c>
      <c r="E271" s="271" t="s">
        <v>328</v>
      </c>
      <c r="F271" s="272" t="s">
        <v>329</v>
      </c>
      <c r="G271" s="273" t="s">
        <v>103</v>
      </c>
      <c r="H271" s="274">
        <v>12.65</v>
      </c>
      <c r="I271" s="275"/>
      <c r="J271" s="276">
        <f>ROUND(I271*H271,2)</f>
        <v>0</v>
      </c>
      <c r="K271" s="272" t="s">
        <v>1</v>
      </c>
      <c r="L271" s="277"/>
      <c r="M271" s="278" t="s">
        <v>1</v>
      </c>
      <c r="N271" s="279" t="s">
        <v>47</v>
      </c>
      <c r="O271" s="86"/>
      <c r="P271" s="233">
        <f>O271*H271</f>
        <v>0</v>
      </c>
      <c r="Q271" s="233">
        <v>2.0000000000000002E-05</v>
      </c>
      <c r="R271" s="233">
        <f>Q271*H271</f>
        <v>0.00025300000000000002</v>
      </c>
      <c r="S271" s="233">
        <v>0</v>
      </c>
      <c r="T271" s="234">
        <f>S271*H271</f>
        <v>0</v>
      </c>
      <c r="AR271" s="235" t="s">
        <v>197</v>
      </c>
      <c r="AT271" s="235" t="s">
        <v>234</v>
      </c>
      <c r="AU271" s="235" t="s">
        <v>93</v>
      </c>
      <c r="AY271" s="16" t="s">
        <v>160</v>
      </c>
      <c r="BE271" s="236">
        <f>IF(N271="základní",J271,0)</f>
        <v>0</v>
      </c>
      <c r="BF271" s="236">
        <f>IF(N271="snížená",J271,0)</f>
        <v>0</v>
      </c>
      <c r="BG271" s="236">
        <f>IF(N271="zákl. přenesená",J271,0)</f>
        <v>0</v>
      </c>
      <c r="BH271" s="236">
        <f>IF(N271="sníž. přenesená",J271,0)</f>
        <v>0</v>
      </c>
      <c r="BI271" s="236">
        <f>IF(N271="nulová",J271,0)</f>
        <v>0</v>
      </c>
      <c r="BJ271" s="16" t="s">
        <v>90</v>
      </c>
      <c r="BK271" s="236">
        <f>ROUND(I271*H271,2)</f>
        <v>0</v>
      </c>
      <c r="BL271" s="16" t="s">
        <v>167</v>
      </c>
      <c r="BM271" s="235" t="s">
        <v>330</v>
      </c>
    </row>
    <row r="272" s="1" customFormat="1" ht="24" customHeight="1">
      <c r="B272" s="38"/>
      <c r="C272" s="224" t="s">
        <v>331</v>
      </c>
      <c r="D272" s="224" t="s">
        <v>164</v>
      </c>
      <c r="E272" s="225" t="s">
        <v>332</v>
      </c>
      <c r="F272" s="226" t="s">
        <v>333</v>
      </c>
      <c r="G272" s="227" t="s">
        <v>103</v>
      </c>
      <c r="H272" s="228">
        <v>23.100000000000001</v>
      </c>
      <c r="I272" s="229"/>
      <c r="J272" s="230">
        <f>ROUND(I272*H272,2)</f>
        <v>0</v>
      </c>
      <c r="K272" s="226" t="s">
        <v>1</v>
      </c>
      <c r="L272" s="43"/>
      <c r="M272" s="231" t="s">
        <v>1</v>
      </c>
      <c r="N272" s="232" t="s">
        <v>47</v>
      </c>
      <c r="O272" s="86"/>
      <c r="P272" s="233">
        <f>O272*H272</f>
        <v>0</v>
      </c>
      <c r="Q272" s="233">
        <v>0.108</v>
      </c>
      <c r="R272" s="233">
        <f>Q272*H272</f>
        <v>2.4948000000000001</v>
      </c>
      <c r="S272" s="233">
        <v>0</v>
      </c>
      <c r="T272" s="234">
        <f>S272*H272</f>
        <v>0</v>
      </c>
      <c r="AR272" s="235" t="s">
        <v>167</v>
      </c>
      <c r="AT272" s="235" t="s">
        <v>164</v>
      </c>
      <c r="AU272" s="235" t="s">
        <v>93</v>
      </c>
      <c r="AY272" s="16" t="s">
        <v>160</v>
      </c>
      <c r="BE272" s="236">
        <f>IF(N272="základní",J272,0)</f>
        <v>0</v>
      </c>
      <c r="BF272" s="236">
        <f>IF(N272="snížená",J272,0)</f>
        <v>0</v>
      </c>
      <c r="BG272" s="236">
        <f>IF(N272="zákl. přenesená",J272,0)</f>
        <v>0</v>
      </c>
      <c r="BH272" s="236">
        <f>IF(N272="sníž. přenesená",J272,0)</f>
        <v>0</v>
      </c>
      <c r="BI272" s="236">
        <f>IF(N272="nulová",J272,0)</f>
        <v>0</v>
      </c>
      <c r="BJ272" s="16" t="s">
        <v>90</v>
      </c>
      <c r="BK272" s="236">
        <f>ROUND(I272*H272,2)</f>
        <v>0</v>
      </c>
      <c r="BL272" s="16" t="s">
        <v>167</v>
      </c>
      <c r="BM272" s="235" t="s">
        <v>334</v>
      </c>
    </row>
    <row r="273" s="12" customFormat="1">
      <c r="B273" s="237"/>
      <c r="C273" s="238"/>
      <c r="D273" s="239" t="s">
        <v>169</v>
      </c>
      <c r="E273" s="240" t="s">
        <v>1</v>
      </c>
      <c r="F273" s="241" t="s">
        <v>335</v>
      </c>
      <c r="G273" s="238"/>
      <c r="H273" s="240" t="s">
        <v>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169</v>
      </c>
      <c r="AU273" s="247" t="s">
        <v>93</v>
      </c>
      <c r="AV273" s="12" t="s">
        <v>90</v>
      </c>
      <c r="AW273" s="12" t="s">
        <v>38</v>
      </c>
      <c r="AX273" s="12" t="s">
        <v>82</v>
      </c>
      <c r="AY273" s="247" t="s">
        <v>160</v>
      </c>
    </row>
    <row r="274" s="13" customFormat="1">
      <c r="B274" s="248"/>
      <c r="C274" s="249"/>
      <c r="D274" s="239" t="s">
        <v>169</v>
      </c>
      <c r="E274" s="250" t="s">
        <v>1</v>
      </c>
      <c r="F274" s="251" t="s">
        <v>336</v>
      </c>
      <c r="G274" s="249"/>
      <c r="H274" s="252">
        <v>23.100000000000001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AT274" s="258" t="s">
        <v>169</v>
      </c>
      <c r="AU274" s="258" t="s">
        <v>93</v>
      </c>
      <c r="AV274" s="13" t="s">
        <v>93</v>
      </c>
      <c r="AW274" s="13" t="s">
        <v>38</v>
      </c>
      <c r="AX274" s="13" t="s">
        <v>82</v>
      </c>
      <c r="AY274" s="258" t="s">
        <v>160</v>
      </c>
    </row>
    <row r="275" s="14" customFormat="1">
      <c r="B275" s="259"/>
      <c r="C275" s="260"/>
      <c r="D275" s="239" t="s">
        <v>169</v>
      </c>
      <c r="E275" s="261" t="s">
        <v>1</v>
      </c>
      <c r="F275" s="262" t="s">
        <v>173</v>
      </c>
      <c r="G275" s="260"/>
      <c r="H275" s="263">
        <v>23.100000000000001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AT275" s="269" t="s">
        <v>169</v>
      </c>
      <c r="AU275" s="269" t="s">
        <v>93</v>
      </c>
      <c r="AV275" s="14" t="s">
        <v>174</v>
      </c>
      <c r="AW275" s="14" t="s">
        <v>38</v>
      </c>
      <c r="AX275" s="14" t="s">
        <v>90</v>
      </c>
      <c r="AY275" s="269" t="s">
        <v>160</v>
      </c>
    </row>
    <row r="276" s="1" customFormat="1" ht="24" customHeight="1">
      <c r="B276" s="38"/>
      <c r="C276" s="270" t="s">
        <v>297</v>
      </c>
      <c r="D276" s="270" t="s">
        <v>234</v>
      </c>
      <c r="E276" s="271" t="s">
        <v>337</v>
      </c>
      <c r="F276" s="272" t="s">
        <v>338</v>
      </c>
      <c r="G276" s="273" t="s">
        <v>103</v>
      </c>
      <c r="H276" s="274">
        <v>23.100000000000001</v>
      </c>
      <c r="I276" s="275"/>
      <c r="J276" s="276">
        <f>ROUND(I276*H276,2)</f>
        <v>0</v>
      </c>
      <c r="K276" s="272" t="s">
        <v>231</v>
      </c>
      <c r="L276" s="277"/>
      <c r="M276" s="278" t="s">
        <v>1</v>
      </c>
      <c r="N276" s="279" t="s">
        <v>47</v>
      </c>
      <c r="O276" s="86"/>
      <c r="P276" s="233">
        <f>O276*H276</f>
        <v>0</v>
      </c>
      <c r="Q276" s="233">
        <v>0.00042999999999999999</v>
      </c>
      <c r="R276" s="233">
        <f>Q276*H276</f>
        <v>0.0099330000000000009</v>
      </c>
      <c r="S276" s="233">
        <v>0</v>
      </c>
      <c r="T276" s="234">
        <f>S276*H276</f>
        <v>0</v>
      </c>
      <c r="AR276" s="235" t="s">
        <v>306</v>
      </c>
      <c r="AT276" s="235" t="s">
        <v>234</v>
      </c>
      <c r="AU276" s="235" t="s">
        <v>93</v>
      </c>
      <c r="AY276" s="16" t="s">
        <v>160</v>
      </c>
      <c r="BE276" s="236">
        <f>IF(N276="základní",J276,0)</f>
        <v>0</v>
      </c>
      <c r="BF276" s="236">
        <f>IF(N276="snížená",J276,0)</f>
        <v>0</v>
      </c>
      <c r="BG276" s="236">
        <f>IF(N276="zákl. přenesená",J276,0)</f>
        <v>0</v>
      </c>
      <c r="BH276" s="236">
        <f>IF(N276="sníž. přenesená",J276,0)</f>
        <v>0</v>
      </c>
      <c r="BI276" s="236">
        <f>IF(N276="nulová",J276,0)</f>
        <v>0</v>
      </c>
      <c r="BJ276" s="16" t="s">
        <v>90</v>
      </c>
      <c r="BK276" s="236">
        <f>ROUND(I276*H276,2)</f>
        <v>0</v>
      </c>
      <c r="BL276" s="16" t="s">
        <v>306</v>
      </c>
      <c r="BM276" s="235" t="s">
        <v>339</v>
      </c>
    </row>
    <row r="277" s="1" customFormat="1" ht="24" customHeight="1">
      <c r="B277" s="38"/>
      <c r="C277" s="224" t="s">
        <v>340</v>
      </c>
      <c r="D277" s="224" t="s">
        <v>164</v>
      </c>
      <c r="E277" s="225" t="s">
        <v>341</v>
      </c>
      <c r="F277" s="226" t="s">
        <v>342</v>
      </c>
      <c r="G277" s="227" t="s">
        <v>103</v>
      </c>
      <c r="H277" s="228">
        <v>4</v>
      </c>
      <c r="I277" s="229"/>
      <c r="J277" s="230">
        <f>ROUND(I277*H277,2)</f>
        <v>0</v>
      </c>
      <c r="K277" s="226" t="s">
        <v>1</v>
      </c>
      <c r="L277" s="43"/>
      <c r="M277" s="231" t="s">
        <v>1</v>
      </c>
      <c r="N277" s="232" t="s">
        <v>47</v>
      </c>
      <c r="O277" s="86"/>
      <c r="P277" s="233">
        <f>O277*H277</f>
        <v>0</v>
      </c>
      <c r="Q277" s="233">
        <v>0</v>
      </c>
      <c r="R277" s="233">
        <f>Q277*H277</f>
        <v>0</v>
      </c>
      <c r="S277" s="233">
        <v>0</v>
      </c>
      <c r="T277" s="234">
        <f>S277*H277</f>
        <v>0</v>
      </c>
      <c r="AR277" s="235" t="s">
        <v>167</v>
      </c>
      <c r="AT277" s="235" t="s">
        <v>164</v>
      </c>
      <c r="AU277" s="235" t="s">
        <v>93</v>
      </c>
      <c r="AY277" s="16" t="s">
        <v>160</v>
      </c>
      <c r="BE277" s="236">
        <f>IF(N277="základní",J277,0)</f>
        <v>0</v>
      </c>
      <c r="BF277" s="236">
        <f>IF(N277="snížená",J277,0)</f>
        <v>0</v>
      </c>
      <c r="BG277" s="236">
        <f>IF(N277="zákl. přenesená",J277,0)</f>
        <v>0</v>
      </c>
      <c r="BH277" s="236">
        <f>IF(N277="sníž. přenesená",J277,0)</f>
        <v>0</v>
      </c>
      <c r="BI277" s="236">
        <f>IF(N277="nulová",J277,0)</f>
        <v>0</v>
      </c>
      <c r="BJ277" s="16" t="s">
        <v>90</v>
      </c>
      <c r="BK277" s="236">
        <f>ROUND(I277*H277,2)</f>
        <v>0</v>
      </c>
      <c r="BL277" s="16" t="s">
        <v>167</v>
      </c>
      <c r="BM277" s="235" t="s">
        <v>343</v>
      </c>
    </row>
    <row r="278" s="12" customFormat="1">
      <c r="B278" s="237"/>
      <c r="C278" s="238"/>
      <c r="D278" s="239" t="s">
        <v>169</v>
      </c>
      <c r="E278" s="240" t="s">
        <v>1</v>
      </c>
      <c r="F278" s="241" t="s">
        <v>344</v>
      </c>
      <c r="G278" s="238"/>
      <c r="H278" s="240" t="s">
        <v>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169</v>
      </c>
      <c r="AU278" s="247" t="s">
        <v>93</v>
      </c>
      <c r="AV278" s="12" t="s">
        <v>90</v>
      </c>
      <c r="AW278" s="12" t="s">
        <v>38</v>
      </c>
      <c r="AX278" s="12" t="s">
        <v>82</v>
      </c>
      <c r="AY278" s="247" t="s">
        <v>160</v>
      </c>
    </row>
    <row r="279" s="13" customFormat="1">
      <c r="B279" s="248"/>
      <c r="C279" s="249"/>
      <c r="D279" s="239" t="s">
        <v>169</v>
      </c>
      <c r="E279" s="250" t="s">
        <v>1</v>
      </c>
      <c r="F279" s="251" t="s">
        <v>174</v>
      </c>
      <c r="G279" s="249"/>
      <c r="H279" s="252">
        <v>4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AT279" s="258" t="s">
        <v>169</v>
      </c>
      <c r="AU279" s="258" t="s">
        <v>93</v>
      </c>
      <c r="AV279" s="13" t="s">
        <v>93</v>
      </c>
      <c r="AW279" s="13" t="s">
        <v>38</v>
      </c>
      <c r="AX279" s="13" t="s">
        <v>82</v>
      </c>
      <c r="AY279" s="258" t="s">
        <v>160</v>
      </c>
    </row>
    <row r="280" s="14" customFormat="1">
      <c r="B280" s="259"/>
      <c r="C280" s="260"/>
      <c r="D280" s="239" t="s">
        <v>169</v>
      </c>
      <c r="E280" s="261" t="s">
        <v>1</v>
      </c>
      <c r="F280" s="262" t="s">
        <v>173</v>
      </c>
      <c r="G280" s="260"/>
      <c r="H280" s="263">
        <v>4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AT280" s="269" t="s">
        <v>169</v>
      </c>
      <c r="AU280" s="269" t="s">
        <v>93</v>
      </c>
      <c r="AV280" s="14" t="s">
        <v>174</v>
      </c>
      <c r="AW280" s="14" t="s">
        <v>38</v>
      </c>
      <c r="AX280" s="14" t="s">
        <v>90</v>
      </c>
      <c r="AY280" s="269" t="s">
        <v>160</v>
      </c>
    </row>
    <row r="281" s="1" customFormat="1" ht="24" customHeight="1">
      <c r="B281" s="38"/>
      <c r="C281" s="270" t="s">
        <v>345</v>
      </c>
      <c r="D281" s="270" t="s">
        <v>234</v>
      </c>
      <c r="E281" s="271" t="s">
        <v>346</v>
      </c>
      <c r="F281" s="272" t="s">
        <v>347</v>
      </c>
      <c r="G281" s="273" t="s">
        <v>103</v>
      </c>
      <c r="H281" s="274">
        <v>4.2000000000000002</v>
      </c>
      <c r="I281" s="275"/>
      <c r="J281" s="276">
        <f>ROUND(I281*H281,2)</f>
        <v>0</v>
      </c>
      <c r="K281" s="272" t="s">
        <v>1</v>
      </c>
      <c r="L281" s="277"/>
      <c r="M281" s="278" t="s">
        <v>1</v>
      </c>
      <c r="N281" s="279" t="s">
        <v>47</v>
      </c>
      <c r="O281" s="86"/>
      <c r="P281" s="233">
        <f>O281*H281</f>
        <v>0</v>
      </c>
      <c r="Q281" s="233">
        <v>0.0022499999999999998</v>
      </c>
      <c r="R281" s="233">
        <f>Q281*H281</f>
        <v>0.0094500000000000001</v>
      </c>
      <c r="S281" s="233">
        <v>0</v>
      </c>
      <c r="T281" s="234">
        <f>S281*H281</f>
        <v>0</v>
      </c>
      <c r="AR281" s="235" t="s">
        <v>197</v>
      </c>
      <c r="AT281" s="235" t="s">
        <v>234</v>
      </c>
      <c r="AU281" s="235" t="s">
        <v>93</v>
      </c>
      <c r="AY281" s="16" t="s">
        <v>160</v>
      </c>
      <c r="BE281" s="236">
        <f>IF(N281="základní",J281,0)</f>
        <v>0</v>
      </c>
      <c r="BF281" s="236">
        <f>IF(N281="snížená",J281,0)</f>
        <v>0</v>
      </c>
      <c r="BG281" s="236">
        <f>IF(N281="zákl. přenesená",J281,0)</f>
        <v>0</v>
      </c>
      <c r="BH281" s="236">
        <f>IF(N281="sníž. přenesená",J281,0)</f>
        <v>0</v>
      </c>
      <c r="BI281" s="236">
        <f>IF(N281="nulová",J281,0)</f>
        <v>0</v>
      </c>
      <c r="BJ281" s="16" t="s">
        <v>90</v>
      </c>
      <c r="BK281" s="236">
        <f>ROUND(I281*H281,2)</f>
        <v>0</v>
      </c>
      <c r="BL281" s="16" t="s">
        <v>167</v>
      </c>
      <c r="BM281" s="235" t="s">
        <v>348</v>
      </c>
    </row>
    <row r="282" s="12" customFormat="1">
      <c r="B282" s="237"/>
      <c r="C282" s="238"/>
      <c r="D282" s="239" t="s">
        <v>169</v>
      </c>
      <c r="E282" s="240" t="s">
        <v>1</v>
      </c>
      <c r="F282" s="241" t="s">
        <v>344</v>
      </c>
      <c r="G282" s="238"/>
      <c r="H282" s="240" t="s">
        <v>1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169</v>
      </c>
      <c r="AU282" s="247" t="s">
        <v>93</v>
      </c>
      <c r="AV282" s="12" t="s">
        <v>90</v>
      </c>
      <c r="AW282" s="12" t="s">
        <v>38</v>
      </c>
      <c r="AX282" s="12" t="s">
        <v>82</v>
      </c>
      <c r="AY282" s="247" t="s">
        <v>160</v>
      </c>
    </row>
    <row r="283" s="13" customFormat="1">
      <c r="B283" s="248"/>
      <c r="C283" s="249"/>
      <c r="D283" s="239" t="s">
        <v>169</v>
      </c>
      <c r="E283" s="250" t="s">
        <v>1</v>
      </c>
      <c r="F283" s="251" t="s">
        <v>349</v>
      </c>
      <c r="G283" s="249"/>
      <c r="H283" s="252">
        <v>4.2000000000000002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AT283" s="258" t="s">
        <v>169</v>
      </c>
      <c r="AU283" s="258" t="s">
        <v>93</v>
      </c>
      <c r="AV283" s="13" t="s">
        <v>93</v>
      </c>
      <c r="AW283" s="13" t="s">
        <v>38</v>
      </c>
      <c r="AX283" s="13" t="s">
        <v>82</v>
      </c>
      <c r="AY283" s="258" t="s">
        <v>160</v>
      </c>
    </row>
    <row r="284" s="14" customFormat="1">
      <c r="B284" s="259"/>
      <c r="C284" s="260"/>
      <c r="D284" s="239" t="s">
        <v>169</v>
      </c>
      <c r="E284" s="261" t="s">
        <v>1</v>
      </c>
      <c r="F284" s="262" t="s">
        <v>173</v>
      </c>
      <c r="G284" s="260"/>
      <c r="H284" s="263">
        <v>4.2000000000000002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AT284" s="269" t="s">
        <v>169</v>
      </c>
      <c r="AU284" s="269" t="s">
        <v>93</v>
      </c>
      <c r="AV284" s="14" t="s">
        <v>174</v>
      </c>
      <c r="AW284" s="14" t="s">
        <v>38</v>
      </c>
      <c r="AX284" s="14" t="s">
        <v>90</v>
      </c>
      <c r="AY284" s="269" t="s">
        <v>160</v>
      </c>
    </row>
    <row r="285" s="1" customFormat="1" ht="16.5" customHeight="1">
      <c r="B285" s="38"/>
      <c r="C285" s="224" t="s">
        <v>350</v>
      </c>
      <c r="D285" s="224" t="s">
        <v>164</v>
      </c>
      <c r="E285" s="225" t="s">
        <v>351</v>
      </c>
      <c r="F285" s="226" t="s">
        <v>352</v>
      </c>
      <c r="G285" s="227" t="s">
        <v>103</v>
      </c>
      <c r="H285" s="228">
        <v>171.84</v>
      </c>
      <c r="I285" s="229"/>
      <c r="J285" s="230">
        <f>ROUND(I285*H285,2)</f>
        <v>0</v>
      </c>
      <c r="K285" s="226" t="s">
        <v>1</v>
      </c>
      <c r="L285" s="43"/>
      <c r="M285" s="231" t="s">
        <v>1</v>
      </c>
      <c r="N285" s="232" t="s">
        <v>47</v>
      </c>
      <c r="O285" s="86"/>
      <c r="P285" s="233">
        <f>O285*H285</f>
        <v>0</v>
      </c>
      <c r="Q285" s="233">
        <v>0</v>
      </c>
      <c r="R285" s="233">
        <f>Q285*H285</f>
        <v>0</v>
      </c>
      <c r="S285" s="233">
        <v>0</v>
      </c>
      <c r="T285" s="234">
        <f>S285*H285</f>
        <v>0</v>
      </c>
      <c r="AR285" s="235" t="s">
        <v>167</v>
      </c>
      <c r="AT285" s="235" t="s">
        <v>164</v>
      </c>
      <c r="AU285" s="235" t="s">
        <v>93</v>
      </c>
      <c r="AY285" s="16" t="s">
        <v>160</v>
      </c>
      <c r="BE285" s="236">
        <f>IF(N285="základní",J285,0)</f>
        <v>0</v>
      </c>
      <c r="BF285" s="236">
        <f>IF(N285="snížená",J285,0)</f>
        <v>0</v>
      </c>
      <c r="BG285" s="236">
        <f>IF(N285="zákl. přenesená",J285,0)</f>
        <v>0</v>
      </c>
      <c r="BH285" s="236">
        <f>IF(N285="sníž. přenesená",J285,0)</f>
        <v>0</v>
      </c>
      <c r="BI285" s="236">
        <f>IF(N285="nulová",J285,0)</f>
        <v>0</v>
      </c>
      <c r="BJ285" s="16" t="s">
        <v>90</v>
      </c>
      <c r="BK285" s="236">
        <f>ROUND(I285*H285,2)</f>
        <v>0</v>
      </c>
      <c r="BL285" s="16" t="s">
        <v>167</v>
      </c>
      <c r="BM285" s="235" t="s">
        <v>353</v>
      </c>
    </row>
    <row r="286" s="12" customFormat="1">
      <c r="B286" s="237"/>
      <c r="C286" s="238"/>
      <c r="D286" s="239" t="s">
        <v>169</v>
      </c>
      <c r="E286" s="240" t="s">
        <v>1</v>
      </c>
      <c r="F286" s="241" t="s">
        <v>248</v>
      </c>
      <c r="G286" s="238"/>
      <c r="H286" s="240" t="s">
        <v>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AT286" s="247" t="s">
        <v>169</v>
      </c>
      <c r="AU286" s="247" t="s">
        <v>93</v>
      </c>
      <c r="AV286" s="12" t="s">
        <v>90</v>
      </c>
      <c r="AW286" s="12" t="s">
        <v>38</v>
      </c>
      <c r="AX286" s="12" t="s">
        <v>82</v>
      </c>
      <c r="AY286" s="247" t="s">
        <v>160</v>
      </c>
    </row>
    <row r="287" s="13" customFormat="1">
      <c r="B287" s="248"/>
      <c r="C287" s="249"/>
      <c r="D287" s="239" t="s">
        <v>169</v>
      </c>
      <c r="E287" s="250" t="s">
        <v>1</v>
      </c>
      <c r="F287" s="251" t="s">
        <v>354</v>
      </c>
      <c r="G287" s="249"/>
      <c r="H287" s="252">
        <v>14.300000000000001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AT287" s="258" t="s">
        <v>169</v>
      </c>
      <c r="AU287" s="258" t="s">
        <v>93</v>
      </c>
      <c r="AV287" s="13" t="s">
        <v>93</v>
      </c>
      <c r="AW287" s="13" t="s">
        <v>38</v>
      </c>
      <c r="AX287" s="13" t="s">
        <v>82</v>
      </c>
      <c r="AY287" s="258" t="s">
        <v>160</v>
      </c>
    </row>
    <row r="288" s="13" customFormat="1">
      <c r="B288" s="248"/>
      <c r="C288" s="249"/>
      <c r="D288" s="239" t="s">
        <v>169</v>
      </c>
      <c r="E288" s="250" t="s">
        <v>1</v>
      </c>
      <c r="F288" s="251" t="s">
        <v>355</v>
      </c>
      <c r="G288" s="249"/>
      <c r="H288" s="252">
        <v>52.140000000000001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AT288" s="258" t="s">
        <v>169</v>
      </c>
      <c r="AU288" s="258" t="s">
        <v>93</v>
      </c>
      <c r="AV288" s="13" t="s">
        <v>93</v>
      </c>
      <c r="AW288" s="13" t="s">
        <v>38</v>
      </c>
      <c r="AX288" s="13" t="s">
        <v>82</v>
      </c>
      <c r="AY288" s="258" t="s">
        <v>160</v>
      </c>
    </row>
    <row r="289" s="13" customFormat="1">
      <c r="B289" s="248"/>
      <c r="C289" s="249"/>
      <c r="D289" s="239" t="s">
        <v>169</v>
      </c>
      <c r="E289" s="250" t="s">
        <v>1</v>
      </c>
      <c r="F289" s="251" t="s">
        <v>356</v>
      </c>
      <c r="G289" s="249"/>
      <c r="H289" s="252">
        <v>55.399999999999999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AT289" s="258" t="s">
        <v>169</v>
      </c>
      <c r="AU289" s="258" t="s">
        <v>93</v>
      </c>
      <c r="AV289" s="13" t="s">
        <v>93</v>
      </c>
      <c r="AW289" s="13" t="s">
        <v>38</v>
      </c>
      <c r="AX289" s="13" t="s">
        <v>82</v>
      </c>
      <c r="AY289" s="258" t="s">
        <v>160</v>
      </c>
    </row>
    <row r="290" s="13" customFormat="1">
      <c r="B290" s="248"/>
      <c r="C290" s="249"/>
      <c r="D290" s="239" t="s">
        <v>169</v>
      </c>
      <c r="E290" s="250" t="s">
        <v>1</v>
      </c>
      <c r="F290" s="251" t="s">
        <v>357</v>
      </c>
      <c r="G290" s="249"/>
      <c r="H290" s="252">
        <v>40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AT290" s="258" t="s">
        <v>169</v>
      </c>
      <c r="AU290" s="258" t="s">
        <v>93</v>
      </c>
      <c r="AV290" s="13" t="s">
        <v>93</v>
      </c>
      <c r="AW290" s="13" t="s">
        <v>38</v>
      </c>
      <c r="AX290" s="13" t="s">
        <v>82</v>
      </c>
      <c r="AY290" s="258" t="s">
        <v>160</v>
      </c>
    </row>
    <row r="291" s="13" customFormat="1">
      <c r="B291" s="248"/>
      <c r="C291" s="249"/>
      <c r="D291" s="239" t="s">
        <v>169</v>
      </c>
      <c r="E291" s="250" t="s">
        <v>1</v>
      </c>
      <c r="F291" s="251" t="s">
        <v>358</v>
      </c>
      <c r="G291" s="249"/>
      <c r="H291" s="252">
        <v>10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AT291" s="258" t="s">
        <v>169</v>
      </c>
      <c r="AU291" s="258" t="s">
        <v>93</v>
      </c>
      <c r="AV291" s="13" t="s">
        <v>93</v>
      </c>
      <c r="AW291" s="13" t="s">
        <v>38</v>
      </c>
      <c r="AX291" s="13" t="s">
        <v>82</v>
      </c>
      <c r="AY291" s="258" t="s">
        <v>160</v>
      </c>
    </row>
    <row r="292" s="14" customFormat="1">
      <c r="B292" s="259"/>
      <c r="C292" s="260"/>
      <c r="D292" s="239" t="s">
        <v>169</v>
      </c>
      <c r="E292" s="261" t="s">
        <v>1</v>
      </c>
      <c r="F292" s="262" t="s">
        <v>173</v>
      </c>
      <c r="G292" s="260"/>
      <c r="H292" s="263">
        <v>171.84</v>
      </c>
      <c r="I292" s="264"/>
      <c r="J292" s="260"/>
      <c r="K292" s="260"/>
      <c r="L292" s="265"/>
      <c r="M292" s="266"/>
      <c r="N292" s="267"/>
      <c r="O292" s="267"/>
      <c r="P292" s="267"/>
      <c r="Q292" s="267"/>
      <c r="R292" s="267"/>
      <c r="S292" s="267"/>
      <c r="T292" s="268"/>
      <c r="AT292" s="269" t="s">
        <v>169</v>
      </c>
      <c r="AU292" s="269" t="s">
        <v>93</v>
      </c>
      <c r="AV292" s="14" t="s">
        <v>174</v>
      </c>
      <c r="AW292" s="14" t="s">
        <v>38</v>
      </c>
      <c r="AX292" s="14" t="s">
        <v>90</v>
      </c>
      <c r="AY292" s="269" t="s">
        <v>160</v>
      </c>
    </row>
    <row r="293" s="1" customFormat="1" ht="24" customHeight="1">
      <c r="B293" s="38"/>
      <c r="C293" s="224" t="s">
        <v>359</v>
      </c>
      <c r="D293" s="224" t="s">
        <v>164</v>
      </c>
      <c r="E293" s="225" t="s">
        <v>360</v>
      </c>
      <c r="F293" s="226" t="s">
        <v>361</v>
      </c>
      <c r="G293" s="227" t="s">
        <v>178</v>
      </c>
      <c r="H293" s="228">
        <v>77</v>
      </c>
      <c r="I293" s="229"/>
      <c r="J293" s="230">
        <f>ROUND(I293*H293,2)</f>
        <v>0</v>
      </c>
      <c r="K293" s="226" t="s">
        <v>1</v>
      </c>
      <c r="L293" s="43"/>
      <c r="M293" s="231" t="s">
        <v>1</v>
      </c>
      <c r="N293" s="232" t="s">
        <v>47</v>
      </c>
      <c r="O293" s="86"/>
      <c r="P293" s="233">
        <f>O293*H293</f>
        <v>0</v>
      </c>
      <c r="Q293" s="233">
        <v>0</v>
      </c>
      <c r="R293" s="233">
        <f>Q293*H293</f>
        <v>0</v>
      </c>
      <c r="S293" s="233">
        <v>0</v>
      </c>
      <c r="T293" s="234">
        <f>S293*H293</f>
        <v>0</v>
      </c>
      <c r="AR293" s="235" t="s">
        <v>167</v>
      </c>
      <c r="AT293" s="235" t="s">
        <v>164</v>
      </c>
      <c r="AU293" s="235" t="s">
        <v>93</v>
      </c>
      <c r="AY293" s="16" t="s">
        <v>160</v>
      </c>
      <c r="BE293" s="236">
        <f>IF(N293="základní",J293,0)</f>
        <v>0</v>
      </c>
      <c r="BF293" s="236">
        <f>IF(N293="snížená",J293,0)</f>
        <v>0</v>
      </c>
      <c r="BG293" s="236">
        <f>IF(N293="zákl. přenesená",J293,0)</f>
        <v>0</v>
      </c>
      <c r="BH293" s="236">
        <f>IF(N293="sníž. přenesená",J293,0)</f>
        <v>0</v>
      </c>
      <c r="BI293" s="236">
        <f>IF(N293="nulová",J293,0)</f>
        <v>0</v>
      </c>
      <c r="BJ293" s="16" t="s">
        <v>90</v>
      </c>
      <c r="BK293" s="236">
        <f>ROUND(I293*H293,2)</f>
        <v>0</v>
      </c>
      <c r="BL293" s="16" t="s">
        <v>167</v>
      </c>
      <c r="BM293" s="235" t="s">
        <v>362</v>
      </c>
    </row>
    <row r="294" s="12" customFormat="1">
      <c r="B294" s="237"/>
      <c r="C294" s="238"/>
      <c r="D294" s="239" t="s">
        <v>169</v>
      </c>
      <c r="E294" s="240" t="s">
        <v>1</v>
      </c>
      <c r="F294" s="241" t="s">
        <v>248</v>
      </c>
      <c r="G294" s="238"/>
      <c r="H294" s="240" t="s">
        <v>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AT294" s="247" t="s">
        <v>169</v>
      </c>
      <c r="AU294" s="247" t="s">
        <v>93</v>
      </c>
      <c r="AV294" s="12" t="s">
        <v>90</v>
      </c>
      <c r="AW294" s="12" t="s">
        <v>38</v>
      </c>
      <c r="AX294" s="12" t="s">
        <v>82</v>
      </c>
      <c r="AY294" s="247" t="s">
        <v>160</v>
      </c>
    </row>
    <row r="295" s="12" customFormat="1">
      <c r="B295" s="237"/>
      <c r="C295" s="238"/>
      <c r="D295" s="239" t="s">
        <v>169</v>
      </c>
      <c r="E295" s="240" t="s">
        <v>1</v>
      </c>
      <c r="F295" s="241" t="s">
        <v>344</v>
      </c>
      <c r="G295" s="238"/>
      <c r="H295" s="240" t="s">
        <v>1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AT295" s="247" t="s">
        <v>169</v>
      </c>
      <c r="AU295" s="247" t="s">
        <v>93</v>
      </c>
      <c r="AV295" s="12" t="s">
        <v>90</v>
      </c>
      <c r="AW295" s="12" t="s">
        <v>38</v>
      </c>
      <c r="AX295" s="12" t="s">
        <v>82</v>
      </c>
      <c r="AY295" s="247" t="s">
        <v>160</v>
      </c>
    </row>
    <row r="296" s="12" customFormat="1">
      <c r="B296" s="237"/>
      <c r="C296" s="238"/>
      <c r="D296" s="239" t="s">
        <v>169</v>
      </c>
      <c r="E296" s="240" t="s">
        <v>1</v>
      </c>
      <c r="F296" s="241" t="s">
        <v>363</v>
      </c>
      <c r="G296" s="238"/>
      <c r="H296" s="240" t="s">
        <v>1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AT296" s="247" t="s">
        <v>169</v>
      </c>
      <c r="AU296" s="247" t="s">
        <v>93</v>
      </c>
      <c r="AV296" s="12" t="s">
        <v>90</v>
      </c>
      <c r="AW296" s="12" t="s">
        <v>38</v>
      </c>
      <c r="AX296" s="12" t="s">
        <v>82</v>
      </c>
      <c r="AY296" s="247" t="s">
        <v>160</v>
      </c>
    </row>
    <row r="297" s="13" customFormat="1">
      <c r="B297" s="248"/>
      <c r="C297" s="249"/>
      <c r="D297" s="239" t="s">
        <v>169</v>
      </c>
      <c r="E297" s="250" t="s">
        <v>1</v>
      </c>
      <c r="F297" s="251" t="s">
        <v>276</v>
      </c>
      <c r="G297" s="249"/>
      <c r="H297" s="252">
        <v>19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AT297" s="258" t="s">
        <v>169</v>
      </c>
      <c r="AU297" s="258" t="s">
        <v>93</v>
      </c>
      <c r="AV297" s="13" t="s">
        <v>93</v>
      </c>
      <c r="AW297" s="13" t="s">
        <v>38</v>
      </c>
      <c r="AX297" s="13" t="s">
        <v>82</v>
      </c>
      <c r="AY297" s="258" t="s">
        <v>160</v>
      </c>
    </row>
    <row r="298" s="12" customFormat="1">
      <c r="B298" s="237"/>
      <c r="C298" s="238"/>
      <c r="D298" s="239" t="s">
        <v>169</v>
      </c>
      <c r="E298" s="240" t="s">
        <v>1</v>
      </c>
      <c r="F298" s="241" t="s">
        <v>364</v>
      </c>
      <c r="G298" s="238"/>
      <c r="H298" s="240" t="s">
        <v>1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AT298" s="247" t="s">
        <v>169</v>
      </c>
      <c r="AU298" s="247" t="s">
        <v>93</v>
      </c>
      <c r="AV298" s="12" t="s">
        <v>90</v>
      </c>
      <c r="AW298" s="12" t="s">
        <v>38</v>
      </c>
      <c r="AX298" s="12" t="s">
        <v>82</v>
      </c>
      <c r="AY298" s="247" t="s">
        <v>160</v>
      </c>
    </row>
    <row r="299" s="13" customFormat="1">
      <c r="B299" s="248"/>
      <c r="C299" s="249"/>
      <c r="D299" s="239" t="s">
        <v>169</v>
      </c>
      <c r="E299" s="250" t="s">
        <v>1</v>
      </c>
      <c r="F299" s="251" t="s">
        <v>299</v>
      </c>
      <c r="G299" s="249"/>
      <c r="H299" s="252">
        <v>24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AT299" s="258" t="s">
        <v>169</v>
      </c>
      <c r="AU299" s="258" t="s">
        <v>93</v>
      </c>
      <c r="AV299" s="13" t="s">
        <v>93</v>
      </c>
      <c r="AW299" s="13" t="s">
        <v>38</v>
      </c>
      <c r="AX299" s="13" t="s">
        <v>82</v>
      </c>
      <c r="AY299" s="258" t="s">
        <v>160</v>
      </c>
    </row>
    <row r="300" s="12" customFormat="1">
      <c r="B300" s="237"/>
      <c r="C300" s="238"/>
      <c r="D300" s="239" t="s">
        <v>169</v>
      </c>
      <c r="E300" s="240" t="s">
        <v>1</v>
      </c>
      <c r="F300" s="241" t="s">
        <v>365</v>
      </c>
      <c r="G300" s="238"/>
      <c r="H300" s="240" t="s">
        <v>1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169</v>
      </c>
      <c r="AU300" s="247" t="s">
        <v>93</v>
      </c>
      <c r="AV300" s="12" t="s">
        <v>90</v>
      </c>
      <c r="AW300" s="12" t="s">
        <v>38</v>
      </c>
      <c r="AX300" s="12" t="s">
        <v>82</v>
      </c>
      <c r="AY300" s="247" t="s">
        <v>160</v>
      </c>
    </row>
    <row r="301" s="13" customFormat="1">
      <c r="B301" s="248"/>
      <c r="C301" s="249"/>
      <c r="D301" s="239" t="s">
        <v>169</v>
      </c>
      <c r="E301" s="250" t="s">
        <v>1</v>
      </c>
      <c r="F301" s="251" t="s">
        <v>366</v>
      </c>
      <c r="G301" s="249"/>
      <c r="H301" s="252">
        <v>20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AT301" s="258" t="s">
        <v>169</v>
      </c>
      <c r="AU301" s="258" t="s">
        <v>93</v>
      </c>
      <c r="AV301" s="13" t="s">
        <v>93</v>
      </c>
      <c r="AW301" s="13" t="s">
        <v>38</v>
      </c>
      <c r="AX301" s="13" t="s">
        <v>82</v>
      </c>
      <c r="AY301" s="258" t="s">
        <v>160</v>
      </c>
    </row>
    <row r="302" s="12" customFormat="1">
      <c r="B302" s="237"/>
      <c r="C302" s="238"/>
      <c r="D302" s="239" t="s">
        <v>169</v>
      </c>
      <c r="E302" s="240" t="s">
        <v>1</v>
      </c>
      <c r="F302" s="241" t="s">
        <v>367</v>
      </c>
      <c r="G302" s="238"/>
      <c r="H302" s="240" t="s">
        <v>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AT302" s="247" t="s">
        <v>169</v>
      </c>
      <c r="AU302" s="247" t="s">
        <v>93</v>
      </c>
      <c r="AV302" s="12" t="s">
        <v>90</v>
      </c>
      <c r="AW302" s="12" t="s">
        <v>38</v>
      </c>
      <c r="AX302" s="12" t="s">
        <v>82</v>
      </c>
      <c r="AY302" s="247" t="s">
        <v>160</v>
      </c>
    </row>
    <row r="303" s="13" customFormat="1">
      <c r="B303" s="248"/>
      <c r="C303" s="249"/>
      <c r="D303" s="239" t="s">
        <v>169</v>
      </c>
      <c r="E303" s="250" t="s">
        <v>1</v>
      </c>
      <c r="F303" s="251" t="s">
        <v>368</v>
      </c>
      <c r="G303" s="249"/>
      <c r="H303" s="252">
        <v>14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AT303" s="258" t="s">
        <v>169</v>
      </c>
      <c r="AU303" s="258" t="s">
        <v>93</v>
      </c>
      <c r="AV303" s="13" t="s">
        <v>93</v>
      </c>
      <c r="AW303" s="13" t="s">
        <v>38</v>
      </c>
      <c r="AX303" s="13" t="s">
        <v>82</v>
      </c>
      <c r="AY303" s="258" t="s">
        <v>160</v>
      </c>
    </row>
    <row r="304" s="14" customFormat="1">
      <c r="B304" s="259"/>
      <c r="C304" s="260"/>
      <c r="D304" s="239" t="s">
        <v>169</v>
      </c>
      <c r="E304" s="261" t="s">
        <v>1</v>
      </c>
      <c r="F304" s="262" t="s">
        <v>173</v>
      </c>
      <c r="G304" s="260"/>
      <c r="H304" s="263">
        <v>77</v>
      </c>
      <c r="I304" s="264"/>
      <c r="J304" s="260"/>
      <c r="K304" s="260"/>
      <c r="L304" s="265"/>
      <c r="M304" s="266"/>
      <c r="N304" s="267"/>
      <c r="O304" s="267"/>
      <c r="P304" s="267"/>
      <c r="Q304" s="267"/>
      <c r="R304" s="267"/>
      <c r="S304" s="267"/>
      <c r="T304" s="268"/>
      <c r="AT304" s="269" t="s">
        <v>169</v>
      </c>
      <c r="AU304" s="269" t="s">
        <v>93</v>
      </c>
      <c r="AV304" s="14" t="s">
        <v>174</v>
      </c>
      <c r="AW304" s="14" t="s">
        <v>38</v>
      </c>
      <c r="AX304" s="14" t="s">
        <v>90</v>
      </c>
      <c r="AY304" s="269" t="s">
        <v>160</v>
      </c>
    </row>
    <row r="305" s="1" customFormat="1" ht="16.5" customHeight="1">
      <c r="B305" s="38"/>
      <c r="C305" s="224" t="s">
        <v>369</v>
      </c>
      <c r="D305" s="224" t="s">
        <v>164</v>
      </c>
      <c r="E305" s="225" t="s">
        <v>370</v>
      </c>
      <c r="F305" s="226" t="s">
        <v>371</v>
      </c>
      <c r="G305" s="227" t="s">
        <v>178</v>
      </c>
      <c r="H305" s="228">
        <v>3</v>
      </c>
      <c r="I305" s="229"/>
      <c r="J305" s="230">
        <f>ROUND(I305*H305,2)</f>
        <v>0</v>
      </c>
      <c r="K305" s="226" t="s">
        <v>1</v>
      </c>
      <c r="L305" s="43"/>
      <c r="M305" s="231" t="s">
        <v>1</v>
      </c>
      <c r="N305" s="232" t="s">
        <v>47</v>
      </c>
      <c r="O305" s="86"/>
      <c r="P305" s="233">
        <f>O305*H305</f>
        <v>0</v>
      </c>
      <c r="Q305" s="233">
        <v>0</v>
      </c>
      <c r="R305" s="233">
        <f>Q305*H305</f>
        <v>0</v>
      </c>
      <c r="S305" s="233">
        <v>0</v>
      </c>
      <c r="T305" s="234">
        <f>S305*H305</f>
        <v>0</v>
      </c>
      <c r="AR305" s="235" t="s">
        <v>167</v>
      </c>
      <c r="AT305" s="235" t="s">
        <v>164</v>
      </c>
      <c r="AU305" s="235" t="s">
        <v>93</v>
      </c>
      <c r="AY305" s="16" t="s">
        <v>160</v>
      </c>
      <c r="BE305" s="236">
        <f>IF(N305="základní",J305,0)</f>
        <v>0</v>
      </c>
      <c r="BF305" s="236">
        <f>IF(N305="snížená",J305,0)</f>
        <v>0</v>
      </c>
      <c r="BG305" s="236">
        <f>IF(N305="zákl. přenesená",J305,0)</f>
        <v>0</v>
      </c>
      <c r="BH305" s="236">
        <f>IF(N305="sníž. přenesená",J305,0)</f>
        <v>0</v>
      </c>
      <c r="BI305" s="236">
        <f>IF(N305="nulová",J305,0)</f>
        <v>0</v>
      </c>
      <c r="BJ305" s="16" t="s">
        <v>90</v>
      </c>
      <c r="BK305" s="236">
        <f>ROUND(I305*H305,2)</f>
        <v>0</v>
      </c>
      <c r="BL305" s="16" t="s">
        <v>167</v>
      </c>
      <c r="BM305" s="235" t="s">
        <v>372</v>
      </c>
    </row>
    <row r="306" s="12" customFormat="1">
      <c r="B306" s="237"/>
      <c r="C306" s="238"/>
      <c r="D306" s="239" t="s">
        <v>169</v>
      </c>
      <c r="E306" s="240" t="s">
        <v>1</v>
      </c>
      <c r="F306" s="241" t="s">
        <v>248</v>
      </c>
      <c r="G306" s="238"/>
      <c r="H306" s="240" t="s">
        <v>1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AT306" s="247" t="s">
        <v>169</v>
      </c>
      <c r="AU306" s="247" t="s">
        <v>93</v>
      </c>
      <c r="AV306" s="12" t="s">
        <v>90</v>
      </c>
      <c r="AW306" s="12" t="s">
        <v>38</v>
      </c>
      <c r="AX306" s="12" t="s">
        <v>82</v>
      </c>
      <c r="AY306" s="247" t="s">
        <v>160</v>
      </c>
    </row>
    <row r="307" s="12" customFormat="1">
      <c r="B307" s="237"/>
      <c r="C307" s="238"/>
      <c r="D307" s="239" t="s">
        <v>169</v>
      </c>
      <c r="E307" s="240" t="s">
        <v>1</v>
      </c>
      <c r="F307" s="241" t="s">
        <v>344</v>
      </c>
      <c r="G307" s="238"/>
      <c r="H307" s="240" t="s">
        <v>1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AT307" s="247" t="s">
        <v>169</v>
      </c>
      <c r="AU307" s="247" t="s">
        <v>93</v>
      </c>
      <c r="AV307" s="12" t="s">
        <v>90</v>
      </c>
      <c r="AW307" s="12" t="s">
        <v>38</v>
      </c>
      <c r="AX307" s="12" t="s">
        <v>82</v>
      </c>
      <c r="AY307" s="247" t="s">
        <v>160</v>
      </c>
    </row>
    <row r="308" s="13" customFormat="1">
      <c r="B308" s="248"/>
      <c r="C308" s="249"/>
      <c r="D308" s="239" t="s">
        <v>169</v>
      </c>
      <c r="E308" s="250" t="s">
        <v>1</v>
      </c>
      <c r="F308" s="251" t="s">
        <v>163</v>
      </c>
      <c r="G308" s="249"/>
      <c r="H308" s="252">
        <v>3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AT308" s="258" t="s">
        <v>169</v>
      </c>
      <c r="AU308" s="258" t="s">
        <v>93</v>
      </c>
      <c r="AV308" s="13" t="s">
        <v>93</v>
      </c>
      <c r="AW308" s="13" t="s">
        <v>38</v>
      </c>
      <c r="AX308" s="13" t="s">
        <v>82</v>
      </c>
      <c r="AY308" s="258" t="s">
        <v>160</v>
      </c>
    </row>
    <row r="309" s="14" customFormat="1">
      <c r="B309" s="259"/>
      <c r="C309" s="260"/>
      <c r="D309" s="239" t="s">
        <v>169</v>
      </c>
      <c r="E309" s="261" t="s">
        <v>1</v>
      </c>
      <c r="F309" s="262" t="s">
        <v>173</v>
      </c>
      <c r="G309" s="260"/>
      <c r="H309" s="263">
        <v>3</v>
      </c>
      <c r="I309" s="264"/>
      <c r="J309" s="260"/>
      <c r="K309" s="260"/>
      <c r="L309" s="265"/>
      <c r="M309" s="266"/>
      <c r="N309" s="267"/>
      <c r="O309" s="267"/>
      <c r="P309" s="267"/>
      <c r="Q309" s="267"/>
      <c r="R309" s="267"/>
      <c r="S309" s="267"/>
      <c r="T309" s="268"/>
      <c r="AT309" s="269" t="s">
        <v>169</v>
      </c>
      <c r="AU309" s="269" t="s">
        <v>93</v>
      </c>
      <c r="AV309" s="14" t="s">
        <v>174</v>
      </c>
      <c r="AW309" s="14" t="s">
        <v>38</v>
      </c>
      <c r="AX309" s="14" t="s">
        <v>90</v>
      </c>
      <c r="AY309" s="269" t="s">
        <v>160</v>
      </c>
    </row>
    <row r="310" s="1" customFormat="1" ht="16.5" customHeight="1">
      <c r="B310" s="38"/>
      <c r="C310" s="270" t="s">
        <v>373</v>
      </c>
      <c r="D310" s="270" t="s">
        <v>234</v>
      </c>
      <c r="E310" s="271" t="s">
        <v>374</v>
      </c>
      <c r="F310" s="272" t="s">
        <v>375</v>
      </c>
      <c r="G310" s="273" t="s">
        <v>178</v>
      </c>
      <c r="H310" s="274">
        <v>3</v>
      </c>
      <c r="I310" s="275"/>
      <c r="J310" s="276">
        <f>ROUND(I310*H310,2)</f>
        <v>0</v>
      </c>
      <c r="K310" s="272" t="s">
        <v>1</v>
      </c>
      <c r="L310" s="277"/>
      <c r="M310" s="278" t="s">
        <v>1</v>
      </c>
      <c r="N310" s="279" t="s">
        <v>47</v>
      </c>
      <c r="O310" s="86"/>
      <c r="P310" s="233">
        <f>O310*H310</f>
        <v>0</v>
      </c>
      <c r="Q310" s="233">
        <v>0.00020000000000000001</v>
      </c>
      <c r="R310" s="233">
        <f>Q310*H310</f>
        <v>0.00060000000000000006</v>
      </c>
      <c r="S310" s="233">
        <v>0</v>
      </c>
      <c r="T310" s="234">
        <f>S310*H310</f>
        <v>0</v>
      </c>
      <c r="AR310" s="235" t="s">
        <v>197</v>
      </c>
      <c r="AT310" s="235" t="s">
        <v>234</v>
      </c>
      <c r="AU310" s="235" t="s">
        <v>93</v>
      </c>
      <c r="AY310" s="16" t="s">
        <v>160</v>
      </c>
      <c r="BE310" s="236">
        <f>IF(N310="základní",J310,0)</f>
        <v>0</v>
      </c>
      <c r="BF310" s="236">
        <f>IF(N310="snížená",J310,0)</f>
        <v>0</v>
      </c>
      <c r="BG310" s="236">
        <f>IF(N310="zákl. přenesená",J310,0)</f>
        <v>0</v>
      </c>
      <c r="BH310" s="236">
        <f>IF(N310="sníž. přenesená",J310,0)</f>
        <v>0</v>
      </c>
      <c r="BI310" s="236">
        <f>IF(N310="nulová",J310,0)</f>
        <v>0</v>
      </c>
      <c r="BJ310" s="16" t="s">
        <v>90</v>
      </c>
      <c r="BK310" s="236">
        <f>ROUND(I310*H310,2)</f>
        <v>0</v>
      </c>
      <c r="BL310" s="16" t="s">
        <v>167</v>
      </c>
      <c r="BM310" s="235" t="s">
        <v>376</v>
      </c>
    </row>
    <row r="311" s="12" customFormat="1">
      <c r="B311" s="237"/>
      <c r="C311" s="238"/>
      <c r="D311" s="239" t="s">
        <v>169</v>
      </c>
      <c r="E311" s="240" t="s">
        <v>1</v>
      </c>
      <c r="F311" s="241" t="s">
        <v>248</v>
      </c>
      <c r="G311" s="238"/>
      <c r="H311" s="240" t="s">
        <v>1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169</v>
      </c>
      <c r="AU311" s="247" t="s">
        <v>93</v>
      </c>
      <c r="AV311" s="12" t="s">
        <v>90</v>
      </c>
      <c r="AW311" s="12" t="s">
        <v>38</v>
      </c>
      <c r="AX311" s="12" t="s">
        <v>82</v>
      </c>
      <c r="AY311" s="247" t="s">
        <v>160</v>
      </c>
    </row>
    <row r="312" s="12" customFormat="1">
      <c r="B312" s="237"/>
      <c r="C312" s="238"/>
      <c r="D312" s="239" t="s">
        <v>169</v>
      </c>
      <c r="E312" s="240" t="s">
        <v>1</v>
      </c>
      <c r="F312" s="241" t="s">
        <v>344</v>
      </c>
      <c r="G312" s="238"/>
      <c r="H312" s="240" t="s">
        <v>1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AT312" s="247" t="s">
        <v>169</v>
      </c>
      <c r="AU312" s="247" t="s">
        <v>93</v>
      </c>
      <c r="AV312" s="12" t="s">
        <v>90</v>
      </c>
      <c r="AW312" s="12" t="s">
        <v>38</v>
      </c>
      <c r="AX312" s="12" t="s">
        <v>82</v>
      </c>
      <c r="AY312" s="247" t="s">
        <v>160</v>
      </c>
    </row>
    <row r="313" s="13" customFormat="1">
      <c r="B313" s="248"/>
      <c r="C313" s="249"/>
      <c r="D313" s="239" t="s">
        <v>169</v>
      </c>
      <c r="E313" s="250" t="s">
        <v>1</v>
      </c>
      <c r="F313" s="251" t="s">
        <v>163</v>
      </c>
      <c r="G313" s="249"/>
      <c r="H313" s="252">
        <v>3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AT313" s="258" t="s">
        <v>169</v>
      </c>
      <c r="AU313" s="258" t="s">
        <v>93</v>
      </c>
      <c r="AV313" s="13" t="s">
        <v>93</v>
      </c>
      <c r="AW313" s="13" t="s">
        <v>38</v>
      </c>
      <c r="AX313" s="13" t="s">
        <v>82</v>
      </c>
      <c r="AY313" s="258" t="s">
        <v>160</v>
      </c>
    </row>
    <row r="314" s="14" customFormat="1">
      <c r="B314" s="259"/>
      <c r="C314" s="260"/>
      <c r="D314" s="239" t="s">
        <v>169</v>
      </c>
      <c r="E314" s="261" t="s">
        <v>1</v>
      </c>
      <c r="F314" s="262" t="s">
        <v>173</v>
      </c>
      <c r="G314" s="260"/>
      <c r="H314" s="263">
        <v>3</v>
      </c>
      <c r="I314" s="264"/>
      <c r="J314" s="260"/>
      <c r="K314" s="260"/>
      <c r="L314" s="265"/>
      <c r="M314" s="266"/>
      <c r="N314" s="267"/>
      <c r="O314" s="267"/>
      <c r="P314" s="267"/>
      <c r="Q314" s="267"/>
      <c r="R314" s="267"/>
      <c r="S314" s="267"/>
      <c r="T314" s="268"/>
      <c r="AT314" s="269" t="s">
        <v>169</v>
      </c>
      <c r="AU314" s="269" t="s">
        <v>93</v>
      </c>
      <c r="AV314" s="14" t="s">
        <v>174</v>
      </c>
      <c r="AW314" s="14" t="s">
        <v>38</v>
      </c>
      <c r="AX314" s="14" t="s">
        <v>90</v>
      </c>
      <c r="AY314" s="269" t="s">
        <v>160</v>
      </c>
    </row>
    <row r="315" s="1" customFormat="1" ht="16.5" customHeight="1">
      <c r="B315" s="38"/>
      <c r="C315" s="224" t="s">
        <v>377</v>
      </c>
      <c r="D315" s="224" t="s">
        <v>164</v>
      </c>
      <c r="E315" s="225" t="s">
        <v>378</v>
      </c>
      <c r="F315" s="226" t="s">
        <v>379</v>
      </c>
      <c r="G315" s="227" t="s">
        <v>178</v>
      </c>
      <c r="H315" s="228">
        <v>2</v>
      </c>
      <c r="I315" s="229"/>
      <c r="J315" s="230">
        <f>ROUND(I315*H315,2)</f>
        <v>0</v>
      </c>
      <c r="K315" s="226" t="s">
        <v>1</v>
      </c>
      <c r="L315" s="43"/>
      <c r="M315" s="231" t="s">
        <v>1</v>
      </c>
      <c r="N315" s="232" t="s">
        <v>47</v>
      </c>
      <c r="O315" s="86"/>
      <c r="P315" s="233">
        <f>O315*H315</f>
        <v>0</v>
      </c>
      <c r="Q315" s="233">
        <v>0</v>
      </c>
      <c r="R315" s="233">
        <f>Q315*H315</f>
        <v>0</v>
      </c>
      <c r="S315" s="233">
        <v>0</v>
      </c>
      <c r="T315" s="234">
        <f>S315*H315</f>
        <v>0</v>
      </c>
      <c r="AR315" s="235" t="s">
        <v>167</v>
      </c>
      <c r="AT315" s="235" t="s">
        <v>164</v>
      </c>
      <c r="AU315" s="235" t="s">
        <v>93</v>
      </c>
      <c r="AY315" s="16" t="s">
        <v>160</v>
      </c>
      <c r="BE315" s="236">
        <f>IF(N315="základní",J315,0)</f>
        <v>0</v>
      </c>
      <c r="BF315" s="236">
        <f>IF(N315="snížená",J315,0)</f>
        <v>0</v>
      </c>
      <c r="BG315" s="236">
        <f>IF(N315="zákl. přenesená",J315,0)</f>
        <v>0</v>
      </c>
      <c r="BH315" s="236">
        <f>IF(N315="sníž. přenesená",J315,0)</f>
        <v>0</v>
      </c>
      <c r="BI315" s="236">
        <f>IF(N315="nulová",J315,0)</f>
        <v>0</v>
      </c>
      <c r="BJ315" s="16" t="s">
        <v>90</v>
      </c>
      <c r="BK315" s="236">
        <f>ROUND(I315*H315,2)</f>
        <v>0</v>
      </c>
      <c r="BL315" s="16" t="s">
        <v>167</v>
      </c>
      <c r="BM315" s="235" t="s">
        <v>380</v>
      </c>
    </row>
    <row r="316" s="12" customFormat="1">
      <c r="B316" s="237"/>
      <c r="C316" s="238"/>
      <c r="D316" s="239" t="s">
        <v>169</v>
      </c>
      <c r="E316" s="240" t="s">
        <v>1</v>
      </c>
      <c r="F316" s="241" t="s">
        <v>344</v>
      </c>
      <c r="G316" s="238"/>
      <c r="H316" s="240" t="s">
        <v>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169</v>
      </c>
      <c r="AU316" s="247" t="s">
        <v>93</v>
      </c>
      <c r="AV316" s="12" t="s">
        <v>90</v>
      </c>
      <c r="AW316" s="12" t="s">
        <v>38</v>
      </c>
      <c r="AX316" s="12" t="s">
        <v>82</v>
      </c>
      <c r="AY316" s="247" t="s">
        <v>160</v>
      </c>
    </row>
    <row r="317" s="13" customFormat="1">
      <c r="B317" s="248"/>
      <c r="C317" s="249"/>
      <c r="D317" s="239" t="s">
        <v>169</v>
      </c>
      <c r="E317" s="250" t="s">
        <v>1</v>
      </c>
      <c r="F317" s="251" t="s">
        <v>93</v>
      </c>
      <c r="G317" s="249"/>
      <c r="H317" s="252">
        <v>2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7"/>
      <c r="AT317" s="258" t="s">
        <v>169</v>
      </c>
      <c r="AU317" s="258" t="s">
        <v>93</v>
      </c>
      <c r="AV317" s="13" t="s">
        <v>93</v>
      </c>
      <c r="AW317" s="13" t="s">
        <v>38</v>
      </c>
      <c r="AX317" s="13" t="s">
        <v>82</v>
      </c>
      <c r="AY317" s="258" t="s">
        <v>160</v>
      </c>
    </row>
    <row r="318" s="14" customFormat="1">
      <c r="B318" s="259"/>
      <c r="C318" s="260"/>
      <c r="D318" s="239" t="s">
        <v>169</v>
      </c>
      <c r="E318" s="261" t="s">
        <v>1</v>
      </c>
      <c r="F318" s="262" t="s">
        <v>173</v>
      </c>
      <c r="G318" s="260"/>
      <c r="H318" s="263">
        <v>2</v>
      </c>
      <c r="I318" s="264"/>
      <c r="J318" s="260"/>
      <c r="K318" s="260"/>
      <c r="L318" s="265"/>
      <c r="M318" s="266"/>
      <c r="N318" s="267"/>
      <c r="O318" s="267"/>
      <c r="P318" s="267"/>
      <c r="Q318" s="267"/>
      <c r="R318" s="267"/>
      <c r="S318" s="267"/>
      <c r="T318" s="268"/>
      <c r="AT318" s="269" t="s">
        <v>169</v>
      </c>
      <c r="AU318" s="269" t="s">
        <v>93</v>
      </c>
      <c r="AV318" s="14" t="s">
        <v>174</v>
      </c>
      <c r="AW318" s="14" t="s">
        <v>38</v>
      </c>
      <c r="AX318" s="14" t="s">
        <v>90</v>
      </c>
      <c r="AY318" s="269" t="s">
        <v>160</v>
      </c>
    </row>
    <row r="319" s="1" customFormat="1" ht="24" customHeight="1">
      <c r="B319" s="38"/>
      <c r="C319" s="224" t="s">
        <v>96</v>
      </c>
      <c r="D319" s="224" t="s">
        <v>164</v>
      </c>
      <c r="E319" s="225" t="s">
        <v>381</v>
      </c>
      <c r="F319" s="226" t="s">
        <v>382</v>
      </c>
      <c r="G319" s="227" t="s">
        <v>103</v>
      </c>
      <c r="H319" s="228">
        <v>26.07</v>
      </c>
      <c r="I319" s="229"/>
      <c r="J319" s="230">
        <f>ROUND(I319*H319,2)</f>
        <v>0</v>
      </c>
      <c r="K319" s="226" t="s">
        <v>1</v>
      </c>
      <c r="L319" s="43"/>
      <c r="M319" s="231" t="s">
        <v>1</v>
      </c>
      <c r="N319" s="232" t="s">
        <v>47</v>
      </c>
      <c r="O319" s="86"/>
      <c r="P319" s="233">
        <f>O319*H319</f>
        <v>0</v>
      </c>
      <c r="Q319" s="233">
        <v>0</v>
      </c>
      <c r="R319" s="233">
        <f>Q319*H319</f>
        <v>0</v>
      </c>
      <c r="S319" s="233">
        <v>0</v>
      </c>
      <c r="T319" s="234">
        <f>S319*H319</f>
        <v>0</v>
      </c>
      <c r="AR319" s="235" t="s">
        <v>167</v>
      </c>
      <c r="AT319" s="235" t="s">
        <v>164</v>
      </c>
      <c r="AU319" s="235" t="s">
        <v>93</v>
      </c>
      <c r="AY319" s="16" t="s">
        <v>160</v>
      </c>
      <c r="BE319" s="236">
        <f>IF(N319="základní",J319,0)</f>
        <v>0</v>
      </c>
      <c r="BF319" s="236">
        <f>IF(N319="snížená",J319,0)</f>
        <v>0</v>
      </c>
      <c r="BG319" s="236">
        <f>IF(N319="zákl. přenesená",J319,0)</f>
        <v>0</v>
      </c>
      <c r="BH319" s="236">
        <f>IF(N319="sníž. přenesená",J319,0)</f>
        <v>0</v>
      </c>
      <c r="BI319" s="236">
        <f>IF(N319="nulová",J319,0)</f>
        <v>0</v>
      </c>
      <c r="BJ319" s="16" t="s">
        <v>90</v>
      </c>
      <c r="BK319" s="236">
        <f>ROUND(I319*H319,2)</f>
        <v>0</v>
      </c>
      <c r="BL319" s="16" t="s">
        <v>167</v>
      </c>
      <c r="BM319" s="235" t="s">
        <v>306</v>
      </c>
    </row>
    <row r="320" s="12" customFormat="1">
      <c r="B320" s="237"/>
      <c r="C320" s="238"/>
      <c r="D320" s="239" t="s">
        <v>169</v>
      </c>
      <c r="E320" s="240" t="s">
        <v>1</v>
      </c>
      <c r="F320" s="241" t="s">
        <v>383</v>
      </c>
      <c r="G320" s="238"/>
      <c r="H320" s="240" t="s">
        <v>1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AT320" s="247" t="s">
        <v>169</v>
      </c>
      <c r="AU320" s="247" t="s">
        <v>93</v>
      </c>
      <c r="AV320" s="12" t="s">
        <v>90</v>
      </c>
      <c r="AW320" s="12" t="s">
        <v>38</v>
      </c>
      <c r="AX320" s="12" t="s">
        <v>82</v>
      </c>
      <c r="AY320" s="247" t="s">
        <v>160</v>
      </c>
    </row>
    <row r="321" s="12" customFormat="1">
      <c r="B321" s="237"/>
      <c r="C321" s="238"/>
      <c r="D321" s="239" t="s">
        <v>169</v>
      </c>
      <c r="E321" s="240" t="s">
        <v>1</v>
      </c>
      <c r="F321" s="241" t="s">
        <v>344</v>
      </c>
      <c r="G321" s="238"/>
      <c r="H321" s="240" t="s">
        <v>1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AT321" s="247" t="s">
        <v>169</v>
      </c>
      <c r="AU321" s="247" t="s">
        <v>93</v>
      </c>
      <c r="AV321" s="12" t="s">
        <v>90</v>
      </c>
      <c r="AW321" s="12" t="s">
        <v>38</v>
      </c>
      <c r="AX321" s="12" t="s">
        <v>82</v>
      </c>
      <c r="AY321" s="247" t="s">
        <v>160</v>
      </c>
    </row>
    <row r="322" s="13" customFormat="1">
      <c r="B322" s="248"/>
      <c r="C322" s="249"/>
      <c r="D322" s="239" t="s">
        <v>169</v>
      </c>
      <c r="E322" s="250" t="s">
        <v>101</v>
      </c>
      <c r="F322" s="251" t="s">
        <v>384</v>
      </c>
      <c r="G322" s="249"/>
      <c r="H322" s="252">
        <v>26.07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AT322" s="258" t="s">
        <v>169</v>
      </c>
      <c r="AU322" s="258" t="s">
        <v>93</v>
      </c>
      <c r="AV322" s="13" t="s">
        <v>93</v>
      </c>
      <c r="AW322" s="13" t="s">
        <v>38</v>
      </c>
      <c r="AX322" s="13" t="s">
        <v>90</v>
      </c>
      <c r="AY322" s="258" t="s">
        <v>160</v>
      </c>
    </row>
    <row r="323" s="1" customFormat="1" ht="16.5" customHeight="1">
      <c r="B323" s="38"/>
      <c r="C323" s="270" t="s">
        <v>385</v>
      </c>
      <c r="D323" s="270" t="s">
        <v>234</v>
      </c>
      <c r="E323" s="271" t="s">
        <v>386</v>
      </c>
      <c r="F323" s="272" t="s">
        <v>387</v>
      </c>
      <c r="G323" s="273" t="s">
        <v>279</v>
      </c>
      <c r="H323" s="274">
        <v>16.193000000000001</v>
      </c>
      <c r="I323" s="275"/>
      <c r="J323" s="276">
        <f>ROUND(I323*H323,2)</f>
        <v>0</v>
      </c>
      <c r="K323" s="272" t="s">
        <v>1</v>
      </c>
      <c r="L323" s="277"/>
      <c r="M323" s="278" t="s">
        <v>1</v>
      </c>
      <c r="N323" s="279" t="s">
        <v>47</v>
      </c>
      <c r="O323" s="86"/>
      <c r="P323" s="233">
        <f>O323*H323</f>
        <v>0</v>
      </c>
      <c r="Q323" s="233">
        <v>0.001</v>
      </c>
      <c r="R323" s="233">
        <f>Q323*H323</f>
        <v>0.016193000000000003</v>
      </c>
      <c r="S323" s="233">
        <v>0</v>
      </c>
      <c r="T323" s="234">
        <f>S323*H323</f>
        <v>0</v>
      </c>
      <c r="AR323" s="235" t="s">
        <v>197</v>
      </c>
      <c r="AT323" s="235" t="s">
        <v>234</v>
      </c>
      <c r="AU323" s="235" t="s">
        <v>93</v>
      </c>
      <c r="AY323" s="16" t="s">
        <v>160</v>
      </c>
      <c r="BE323" s="236">
        <f>IF(N323="základní",J323,0)</f>
        <v>0</v>
      </c>
      <c r="BF323" s="236">
        <f>IF(N323="snížená",J323,0)</f>
        <v>0</v>
      </c>
      <c r="BG323" s="236">
        <f>IF(N323="zákl. přenesená",J323,0)</f>
        <v>0</v>
      </c>
      <c r="BH323" s="236">
        <f>IF(N323="sníž. přenesená",J323,0)</f>
        <v>0</v>
      </c>
      <c r="BI323" s="236">
        <f>IF(N323="nulová",J323,0)</f>
        <v>0</v>
      </c>
      <c r="BJ323" s="16" t="s">
        <v>90</v>
      </c>
      <c r="BK323" s="236">
        <f>ROUND(I323*H323,2)</f>
        <v>0</v>
      </c>
      <c r="BL323" s="16" t="s">
        <v>167</v>
      </c>
      <c r="BM323" s="235" t="s">
        <v>388</v>
      </c>
    </row>
    <row r="324" s="13" customFormat="1">
      <c r="B324" s="248"/>
      <c r="C324" s="249"/>
      <c r="D324" s="239" t="s">
        <v>169</v>
      </c>
      <c r="E324" s="250" t="s">
        <v>1</v>
      </c>
      <c r="F324" s="251" t="s">
        <v>101</v>
      </c>
      <c r="G324" s="249"/>
      <c r="H324" s="252">
        <v>26.07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AT324" s="258" t="s">
        <v>169</v>
      </c>
      <c r="AU324" s="258" t="s">
        <v>93</v>
      </c>
      <c r="AV324" s="13" t="s">
        <v>93</v>
      </c>
      <c r="AW324" s="13" t="s">
        <v>38</v>
      </c>
      <c r="AX324" s="13" t="s">
        <v>82</v>
      </c>
      <c r="AY324" s="258" t="s">
        <v>160</v>
      </c>
    </row>
    <row r="325" s="12" customFormat="1">
      <c r="B325" s="237"/>
      <c r="C325" s="238"/>
      <c r="D325" s="239" t="s">
        <v>169</v>
      </c>
      <c r="E325" s="240" t="s">
        <v>1</v>
      </c>
      <c r="F325" s="241" t="s">
        <v>389</v>
      </c>
      <c r="G325" s="238"/>
      <c r="H325" s="240" t="s">
        <v>1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AT325" s="247" t="s">
        <v>169</v>
      </c>
      <c r="AU325" s="247" t="s">
        <v>93</v>
      </c>
      <c r="AV325" s="12" t="s">
        <v>90</v>
      </c>
      <c r="AW325" s="12" t="s">
        <v>38</v>
      </c>
      <c r="AX325" s="12" t="s">
        <v>82</v>
      </c>
      <c r="AY325" s="247" t="s">
        <v>160</v>
      </c>
    </row>
    <row r="326" s="13" customFormat="1">
      <c r="B326" s="248"/>
      <c r="C326" s="249"/>
      <c r="D326" s="239" t="s">
        <v>169</v>
      </c>
      <c r="E326" s="250" t="s">
        <v>1</v>
      </c>
      <c r="F326" s="251" t="s">
        <v>390</v>
      </c>
      <c r="G326" s="249"/>
      <c r="H326" s="252">
        <v>16.193000000000001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AT326" s="258" t="s">
        <v>169</v>
      </c>
      <c r="AU326" s="258" t="s">
        <v>93</v>
      </c>
      <c r="AV326" s="13" t="s">
        <v>93</v>
      </c>
      <c r="AW326" s="13" t="s">
        <v>38</v>
      </c>
      <c r="AX326" s="13" t="s">
        <v>90</v>
      </c>
      <c r="AY326" s="258" t="s">
        <v>160</v>
      </c>
    </row>
    <row r="327" s="1" customFormat="1" ht="16.5" customHeight="1">
      <c r="B327" s="38"/>
      <c r="C327" s="224" t="s">
        <v>391</v>
      </c>
      <c r="D327" s="224" t="s">
        <v>164</v>
      </c>
      <c r="E327" s="225" t="s">
        <v>392</v>
      </c>
      <c r="F327" s="226" t="s">
        <v>393</v>
      </c>
      <c r="G327" s="227" t="s">
        <v>103</v>
      </c>
      <c r="H327" s="228">
        <v>19</v>
      </c>
      <c r="I327" s="229"/>
      <c r="J327" s="230">
        <f>ROUND(I327*H327,2)</f>
        <v>0</v>
      </c>
      <c r="K327" s="226" t="s">
        <v>1</v>
      </c>
      <c r="L327" s="43"/>
      <c r="M327" s="231" t="s">
        <v>1</v>
      </c>
      <c r="N327" s="232" t="s">
        <v>47</v>
      </c>
      <c r="O327" s="86"/>
      <c r="P327" s="233">
        <f>O327*H327</f>
        <v>0</v>
      </c>
      <c r="Q327" s="233">
        <v>0</v>
      </c>
      <c r="R327" s="233">
        <f>Q327*H327</f>
        <v>0</v>
      </c>
      <c r="S327" s="233">
        <v>0</v>
      </c>
      <c r="T327" s="234">
        <f>S327*H327</f>
        <v>0</v>
      </c>
      <c r="AR327" s="235" t="s">
        <v>167</v>
      </c>
      <c r="AT327" s="235" t="s">
        <v>164</v>
      </c>
      <c r="AU327" s="235" t="s">
        <v>93</v>
      </c>
      <c r="AY327" s="16" t="s">
        <v>160</v>
      </c>
      <c r="BE327" s="236">
        <f>IF(N327="základní",J327,0)</f>
        <v>0</v>
      </c>
      <c r="BF327" s="236">
        <f>IF(N327="snížená",J327,0)</f>
        <v>0</v>
      </c>
      <c r="BG327" s="236">
        <f>IF(N327="zákl. přenesená",J327,0)</f>
        <v>0</v>
      </c>
      <c r="BH327" s="236">
        <f>IF(N327="sníž. přenesená",J327,0)</f>
        <v>0</v>
      </c>
      <c r="BI327" s="236">
        <f>IF(N327="nulová",J327,0)</f>
        <v>0</v>
      </c>
      <c r="BJ327" s="16" t="s">
        <v>90</v>
      </c>
      <c r="BK327" s="236">
        <f>ROUND(I327*H327,2)</f>
        <v>0</v>
      </c>
      <c r="BL327" s="16" t="s">
        <v>167</v>
      </c>
      <c r="BM327" s="235" t="s">
        <v>394</v>
      </c>
    </row>
    <row r="328" s="13" customFormat="1">
      <c r="B328" s="248"/>
      <c r="C328" s="249"/>
      <c r="D328" s="239" t="s">
        <v>169</v>
      </c>
      <c r="E328" s="250" t="s">
        <v>1</v>
      </c>
      <c r="F328" s="251" t="s">
        <v>395</v>
      </c>
      <c r="G328" s="249"/>
      <c r="H328" s="252">
        <v>19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AT328" s="258" t="s">
        <v>169</v>
      </c>
      <c r="AU328" s="258" t="s">
        <v>93</v>
      </c>
      <c r="AV328" s="13" t="s">
        <v>93</v>
      </c>
      <c r="AW328" s="13" t="s">
        <v>38</v>
      </c>
      <c r="AX328" s="13" t="s">
        <v>82</v>
      </c>
      <c r="AY328" s="258" t="s">
        <v>160</v>
      </c>
    </row>
    <row r="329" s="14" customFormat="1">
      <c r="B329" s="259"/>
      <c r="C329" s="260"/>
      <c r="D329" s="239" t="s">
        <v>169</v>
      </c>
      <c r="E329" s="261" t="s">
        <v>1</v>
      </c>
      <c r="F329" s="262" t="s">
        <v>173</v>
      </c>
      <c r="G329" s="260"/>
      <c r="H329" s="263">
        <v>19</v>
      </c>
      <c r="I329" s="264"/>
      <c r="J329" s="260"/>
      <c r="K329" s="260"/>
      <c r="L329" s="265"/>
      <c r="M329" s="266"/>
      <c r="N329" s="267"/>
      <c r="O329" s="267"/>
      <c r="P329" s="267"/>
      <c r="Q329" s="267"/>
      <c r="R329" s="267"/>
      <c r="S329" s="267"/>
      <c r="T329" s="268"/>
      <c r="AT329" s="269" t="s">
        <v>169</v>
      </c>
      <c r="AU329" s="269" t="s">
        <v>93</v>
      </c>
      <c r="AV329" s="14" t="s">
        <v>174</v>
      </c>
      <c r="AW329" s="14" t="s">
        <v>38</v>
      </c>
      <c r="AX329" s="14" t="s">
        <v>90</v>
      </c>
      <c r="AY329" s="269" t="s">
        <v>160</v>
      </c>
    </row>
    <row r="330" s="1" customFormat="1" ht="16.5" customHeight="1">
      <c r="B330" s="38"/>
      <c r="C330" s="270" t="s">
        <v>396</v>
      </c>
      <c r="D330" s="270" t="s">
        <v>234</v>
      </c>
      <c r="E330" s="271" t="s">
        <v>397</v>
      </c>
      <c r="F330" s="272" t="s">
        <v>398</v>
      </c>
      <c r="G330" s="273" t="s">
        <v>103</v>
      </c>
      <c r="H330" s="274">
        <v>19</v>
      </c>
      <c r="I330" s="275"/>
      <c r="J330" s="276">
        <f>ROUND(I330*H330,2)</f>
        <v>0</v>
      </c>
      <c r="K330" s="272" t="s">
        <v>1</v>
      </c>
      <c r="L330" s="277"/>
      <c r="M330" s="278" t="s">
        <v>1</v>
      </c>
      <c r="N330" s="279" t="s">
        <v>47</v>
      </c>
      <c r="O330" s="86"/>
      <c r="P330" s="233">
        <f>O330*H330</f>
        <v>0</v>
      </c>
      <c r="Q330" s="233">
        <v>0.00042999999999999999</v>
      </c>
      <c r="R330" s="233">
        <f>Q330*H330</f>
        <v>0.0081700000000000002</v>
      </c>
      <c r="S330" s="233">
        <v>0</v>
      </c>
      <c r="T330" s="234">
        <f>S330*H330</f>
        <v>0</v>
      </c>
      <c r="AR330" s="235" t="s">
        <v>197</v>
      </c>
      <c r="AT330" s="235" t="s">
        <v>234</v>
      </c>
      <c r="AU330" s="235" t="s">
        <v>93</v>
      </c>
      <c r="AY330" s="16" t="s">
        <v>160</v>
      </c>
      <c r="BE330" s="236">
        <f>IF(N330="základní",J330,0)</f>
        <v>0</v>
      </c>
      <c r="BF330" s="236">
        <f>IF(N330="snížená",J330,0)</f>
        <v>0</v>
      </c>
      <c r="BG330" s="236">
        <f>IF(N330="zákl. přenesená",J330,0)</f>
        <v>0</v>
      </c>
      <c r="BH330" s="236">
        <f>IF(N330="sníž. přenesená",J330,0)</f>
        <v>0</v>
      </c>
      <c r="BI330" s="236">
        <f>IF(N330="nulová",J330,0)</f>
        <v>0</v>
      </c>
      <c r="BJ330" s="16" t="s">
        <v>90</v>
      </c>
      <c r="BK330" s="236">
        <f>ROUND(I330*H330,2)</f>
        <v>0</v>
      </c>
      <c r="BL330" s="16" t="s">
        <v>167</v>
      </c>
      <c r="BM330" s="235" t="s">
        <v>399</v>
      </c>
    </row>
    <row r="331" s="1" customFormat="1" ht="24" customHeight="1">
      <c r="B331" s="38"/>
      <c r="C331" s="224" t="s">
        <v>400</v>
      </c>
      <c r="D331" s="224" t="s">
        <v>164</v>
      </c>
      <c r="E331" s="225" t="s">
        <v>401</v>
      </c>
      <c r="F331" s="226" t="s">
        <v>402</v>
      </c>
      <c r="G331" s="227" t="s">
        <v>178</v>
      </c>
      <c r="H331" s="228">
        <v>88</v>
      </c>
      <c r="I331" s="229"/>
      <c r="J331" s="230">
        <f>ROUND(I331*H331,2)</f>
        <v>0</v>
      </c>
      <c r="K331" s="226" t="s">
        <v>1</v>
      </c>
      <c r="L331" s="43"/>
      <c r="M331" s="231" t="s">
        <v>1</v>
      </c>
      <c r="N331" s="232" t="s">
        <v>47</v>
      </c>
      <c r="O331" s="86"/>
      <c r="P331" s="233">
        <f>O331*H331</f>
        <v>0</v>
      </c>
      <c r="Q331" s="233">
        <v>0</v>
      </c>
      <c r="R331" s="233">
        <f>Q331*H331</f>
        <v>0</v>
      </c>
      <c r="S331" s="233">
        <v>0</v>
      </c>
      <c r="T331" s="234">
        <f>S331*H331</f>
        <v>0</v>
      </c>
      <c r="AR331" s="235" t="s">
        <v>167</v>
      </c>
      <c r="AT331" s="235" t="s">
        <v>164</v>
      </c>
      <c r="AU331" s="235" t="s">
        <v>93</v>
      </c>
      <c r="AY331" s="16" t="s">
        <v>160</v>
      </c>
      <c r="BE331" s="236">
        <f>IF(N331="základní",J331,0)</f>
        <v>0</v>
      </c>
      <c r="BF331" s="236">
        <f>IF(N331="snížená",J331,0)</f>
        <v>0</v>
      </c>
      <c r="BG331" s="236">
        <f>IF(N331="zákl. přenesená",J331,0)</f>
        <v>0</v>
      </c>
      <c r="BH331" s="236">
        <f>IF(N331="sníž. přenesená",J331,0)</f>
        <v>0</v>
      </c>
      <c r="BI331" s="236">
        <f>IF(N331="nulová",J331,0)</f>
        <v>0</v>
      </c>
      <c r="BJ331" s="16" t="s">
        <v>90</v>
      </c>
      <c r="BK331" s="236">
        <f>ROUND(I331*H331,2)</f>
        <v>0</v>
      </c>
      <c r="BL331" s="16" t="s">
        <v>167</v>
      </c>
      <c r="BM331" s="235" t="s">
        <v>403</v>
      </c>
    </row>
    <row r="332" s="12" customFormat="1">
      <c r="B332" s="237"/>
      <c r="C332" s="238"/>
      <c r="D332" s="239" t="s">
        <v>169</v>
      </c>
      <c r="E332" s="240" t="s">
        <v>1</v>
      </c>
      <c r="F332" s="241" t="s">
        <v>404</v>
      </c>
      <c r="G332" s="238"/>
      <c r="H332" s="240" t="s">
        <v>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AT332" s="247" t="s">
        <v>169</v>
      </c>
      <c r="AU332" s="247" t="s">
        <v>93</v>
      </c>
      <c r="AV332" s="12" t="s">
        <v>90</v>
      </c>
      <c r="AW332" s="12" t="s">
        <v>38</v>
      </c>
      <c r="AX332" s="12" t="s">
        <v>82</v>
      </c>
      <c r="AY332" s="247" t="s">
        <v>160</v>
      </c>
    </row>
    <row r="333" s="12" customFormat="1">
      <c r="B333" s="237"/>
      <c r="C333" s="238"/>
      <c r="D333" s="239" t="s">
        <v>169</v>
      </c>
      <c r="E333" s="240" t="s">
        <v>1</v>
      </c>
      <c r="F333" s="241" t="s">
        <v>405</v>
      </c>
      <c r="G333" s="238"/>
      <c r="H333" s="240" t="s">
        <v>1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AT333" s="247" t="s">
        <v>169</v>
      </c>
      <c r="AU333" s="247" t="s">
        <v>93</v>
      </c>
      <c r="AV333" s="12" t="s">
        <v>90</v>
      </c>
      <c r="AW333" s="12" t="s">
        <v>38</v>
      </c>
      <c r="AX333" s="12" t="s">
        <v>82</v>
      </c>
      <c r="AY333" s="247" t="s">
        <v>160</v>
      </c>
    </row>
    <row r="334" s="13" customFormat="1">
      <c r="B334" s="248"/>
      <c r="C334" s="249"/>
      <c r="D334" s="239" t="s">
        <v>169</v>
      </c>
      <c r="E334" s="250" t="s">
        <v>1</v>
      </c>
      <c r="F334" s="251" t="s">
        <v>406</v>
      </c>
      <c r="G334" s="249"/>
      <c r="H334" s="252">
        <v>20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AT334" s="258" t="s">
        <v>169</v>
      </c>
      <c r="AU334" s="258" t="s">
        <v>93</v>
      </c>
      <c r="AV334" s="13" t="s">
        <v>93</v>
      </c>
      <c r="AW334" s="13" t="s">
        <v>38</v>
      </c>
      <c r="AX334" s="13" t="s">
        <v>82</v>
      </c>
      <c r="AY334" s="258" t="s">
        <v>160</v>
      </c>
    </row>
    <row r="335" s="12" customFormat="1">
      <c r="B335" s="237"/>
      <c r="C335" s="238"/>
      <c r="D335" s="239" t="s">
        <v>169</v>
      </c>
      <c r="E335" s="240" t="s">
        <v>1</v>
      </c>
      <c r="F335" s="241" t="s">
        <v>407</v>
      </c>
      <c r="G335" s="238"/>
      <c r="H335" s="240" t="s">
        <v>1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AT335" s="247" t="s">
        <v>169</v>
      </c>
      <c r="AU335" s="247" t="s">
        <v>93</v>
      </c>
      <c r="AV335" s="12" t="s">
        <v>90</v>
      </c>
      <c r="AW335" s="12" t="s">
        <v>38</v>
      </c>
      <c r="AX335" s="12" t="s">
        <v>82</v>
      </c>
      <c r="AY335" s="247" t="s">
        <v>160</v>
      </c>
    </row>
    <row r="336" s="13" customFormat="1">
      <c r="B336" s="248"/>
      <c r="C336" s="249"/>
      <c r="D336" s="239" t="s">
        <v>169</v>
      </c>
      <c r="E336" s="250" t="s">
        <v>1</v>
      </c>
      <c r="F336" s="251" t="s">
        <v>406</v>
      </c>
      <c r="G336" s="249"/>
      <c r="H336" s="252">
        <v>20</v>
      </c>
      <c r="I336" s="253"/>
      <c r="J336" s="249"/>
      <c r="K336" s="249"/>
      <c r="L336" s="254"/>
      <c r="M336" s="255"/>
      <c r="N336" s="256"/>
      <c r="O336" s="256"/>
      <c r="P336" s="256"/>
      <c r="Q336" s="256"/>
      <c r="R336" s="256"/>
      <c r="S336" s="256"/>
      <c r="T336" s="257"/>
      <c r="AT336" s="258" t="s">
        <v>169</v>
      </c>
      <c r="AU336" s="258" t="s">
        <v>93</v>
      </c>
      <c r="AV336" s="13" t="s">
        <v>93</v>
      </c>
      <c r="AW336" s="13" t="s">
        <v>38</v>
      </c>
      <c r="AX336" s="13" t="s">
        <v>82</v>
      </c>
      <c r="AY336" s="258" t="s">
        <v>160</v>
      </c>
    </row>
    <row r="337" s="12" customFormat="1">
      <c r="B337" s="237"/>
      <c r="C337" s="238"/>
      <c r="D337" s="239" t="s">
        <v>169</v>
      </c>
      <c r="E337" s="240" t="s">
        <v>1</v>
      </c>
      <c r="F337" s="241" t="s">
        <v>408</v>
      </c>
      <c r="G337" s="238"/>
      <c r="H337" s="240" t="s">
        <v>1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AT337" s="247" t="s">
        <v>169</v>
      </c>
      <c r="AU337" s="247" t="s">
        <v>93</v>
      </c>
      <c r="AV337" s="12" t="s">
        <v>90</v>
      </c>
      <c r="AW337" s="12" t="s">
        <v>38</v>
      </c>
      <c r="AX337" s="12" t="s">
        <v>82</v>
      </c>
      <c r="AY337" s="247" t="s">
        <v>160</v>
      </c>
    </row>
    <row r="338" s="13" customFormat="1">
      <c r="B338" s="248"/>
      <c r="C338" s="249"/>
      <c r="D338" s="239" t="s">
        <v>169</v>
      </c>
      <c r="E338" s="250" t="s">
        <v>1</v>
      </c>
      <c r="F338" s="251" t="s">
        <v>406</v>
      </c>
      <c r="G338" s="249"/>
      <c r="H338" s="252">
        <v>20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AT338" s="258" t="s">
        <v>169</v>
      </c>
      <c r="AU338" s="258" t="s">
        <v>93</v>
      </c>
      <c r="AV338" s="13" t="s">
        <v>93</v>
      </c>
      <c r="AW338" s="13" t="s">
        <v>38</v>
      </c>
      <c r="AX338" s="13" t="s">
        <v>82</v>
      </c>
      <c r="AY338" s="258" t="s">
        <v>160</v>
      </c>
    </row>
    <row r="339" s="12" customFormat="1">
      <c r="B339" s="237"/>
      <c r="C339" s="238"/>
      <c r="D339" s="239" t="s">
        <v>169</v>
      </c>
      <c r="E339" s="240" t="s">
        <v>1</v>
      </c>
      <c r="F339" s="241" t="s">
        <v>409</v>
      </c>
      <c r="G339" s="238"/>
      <c r="H339" s="240" t="s">
        <v>1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AT339" s="247" t="s">
        <v>169</v>
      </c>
      <c r="AU339" s="247" t="s">
        <v>93</v>
      </c>
      <c r="AV339" s="12" t="s">
        <v>90</v>
      </c>
      <c r="AW339" s="12" t="s">
        <v>38</v>
      </c>
      <c r="AX339" s="12" t="s">
        <v>82</v>
      </c>
      <c r="AY339" s="247" t="s">
        <v>160</v>
      </c>
    </row>
    <row r="340" s="13" customFormat="1">
      <c r="B340" s="248"/>
      <c r="C340" s="249"/>
      <c r="D340" s="239" t="s">
        <v>169</v>
      </c>
      <c r="E340" s="250" t="s">
        <v>1</v>
      </c>
      <c r="F340" s="251" t="s">
        <v>410</v>
      </c>
      <c r="G340" s="249"/>
      <c r="H340" s="252">
        <v>28</v>
      </c>
      <c r="I340" s="253"/>
      <c r="J340" s="249"/>
      <c r="K340" s="249"/>
      <c r="L340" s="254"/>
      <c r="M340" s="255"/>
      <c r="N340" s="256"/>
      <c r="O340" s="256"/>
      <c r="P340" s="256"/>
      <c r="Q340" s="256"/>
      <c r="R340" s="256"/>
      <c r="S340" s="256"/>
      <c r="T340" s="257"/>
      <c r="AT340" s="258" t="s">
        <v>169</v>
      </c>
      <c r="AU340" s="258" t="s">
        <v>93</v>
      </c>
      <c r="AV340" s="13" t="s">
        <v>93</v>
      </c>
      <c r="AW340" s="13" t="s">
        <v>38</v>
      </c>
      <c r="AX340" s="13" t="s">
        <v>82</v>
      </c>
      <c r="AY340" s="258" t="s">
        <v>160</v>
      </c>
    </row>
    <row r="341" s="14" customFormat="1">
      <c r="B341" s="259"/>
      <c r="C341" s="260"/>
      <c r="D341" s="239" t="s">
        <v>169</v>
      </c>
      <c r="E341" s="261" t="s">
        <v>1</v>
      </c>
      <c r="F341" s="262" t="s">
        <v>173</v>
      </c>
      <c r="G341" s="260"/>
      <c r="H341" s="263">
        <v>88</v>
      </c>
      <c r="I341" s="264"/>
      <c r="J341" s="260"/>
      <c r="K341" s="260"/>
      <c r="L341" s="265"/>
      <c r="M341" s="266"/>
      <c r="N341" s="267"/>
      <c r="O341" s="267"/>
      <c r="P341" s="267"/>
      <c r="Q341" s="267"/>
      <c r="R341" s="267"/>
      <c r="S341" s="267"/>
      <c r="T341" s="268"/>
      <c r="AT341" s="269" t="s">
        <v>169</v>
      </c>
      <c r="AU341" s="269" t="s">
        <v>93</v>
      </c>
      <c r="AV341" s="14" t="s">
        <v>174</v>
      </c>
      <c r="AW341" s="14" t="s">
        <v>38</v>
      </c>
      <c r="AX341" s="14" t="s">
        <v>90</v>
      </c>
      <c r="AY341" s="269" t="s">
        <v>160</v>
      </c>
    </row>
    <row r="342" s="1" customFormat="1" ht="24" customHeight="1">
      <c r="B342" s="38"/>
      <c r="C342" s="224" t="s">
        <v>411</v>
      </c>
      <c r="D342" s="224" t="s">
        <v>164</v>
      </c>
      <c r="E342" s="225" t="s">
        <v>412</v>
      </c>
      <c r="F342" s="226" t="s">
        <v>413</v>
      </c>
      <c r="G342" s="227" t="s">
        <v>178</v>
      </c>
      <c r="H342" s="228">
        <v>6</v>
      </c>
      <c r="I342" s="229"/>
      <c r="J342" s="230">
        <f>ROUND(I342*H342,2)</f>
        <v>0</v>
      </c>
      <c r="K342" s="226" t="s">
        <v>1</v>
      </c>
      <c r="L342" s="43"/>
      <c r="M342" s="231" t="s">
        <v>1</v>
      </c>
      <c r="N342" s="232" t="s">
        <v>47</v>
      </c>
      <c r="O342" s="86"/>
      <c r="P342" s="233">
        <f>O342*H342</f>
        <v>0</v>
      </c>
      <c r="Q342" s="233">
        <v>0</v>
      </c>
      <c r="R342" s="233">
        <f>Q342*H342</f>
        <v>0</v>
      </c>
      <c r="S342" s="233">
        <v>0</v>
      </c>
      <c r="T342" s="234">
        <f>S342*H342</f>
        <v>0</v>
      </c>
      <c r="AR342" s="235" t="s">
        <v>167</v>
      </c>
      <c r="AT342" s="235" t="s">
        <v>164</v>
      </c>
      <c r="AU342" s="235" t="s">
        <v>93</v>
      </c>
      <c r="AY342" s="16" t="s">
        <v>160</v>
      </c>
      <c r="BE342" s="236">
        <f>IF(N342="základní",J342,0)</f>
        <v>0</v>
      </c>
      <c r="BF342" s="236">
        <f>IF(N342="snížená",J342,0)</f>
        <v>0</v>
      </c>
      <c r="BG342" s="236">
        <f>IF(N342="zákl. přenesená",J342,0)</f>
        <v>0</v>
      </c>
      <c r="BH342" s="236">
        <f>IF(N342="sníž. přenesená",J342,0)</f>
        <v>0</v>
      </c>
      <c r="BI342" s="236">
        <f>IF(N342="nulová",J342,0)</f>
        <v>0</v>
      </c>
      <c r="BJ342" s="16" t="s">
        <v>90</v>
      </c>
      <c r="BK342" s="236">
        <f>ROUND(I342*H342,2)</f>
        <v>0</v>
      </c>
      <c r="BL342" s="16" t="s">
        <v>167</v>
      </c>
      <c r="BM342" s="235" t="s">
        <v>414</v>
      </c>
    </row>
    <row r="343" s="12" customFormat="1">
      <c r="B343" s="237"/>
      <c r="C343" s="238"/>
      <c r="D343" s="239" t="s">
        <v>169</v>
      </c>
      <c r="E343" s="240" t="s">
        <v>1</v>
      </c>
      <c r="F343" s="241" t="s">
        <v>344</v>
      </c>
      <c r="G343" s="238"/>
      <c r="H343" s="240" t="s">
        <v>1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AT343" s="247" t="s">
        <v>169</v>
      </c>
      <c r="AU343" s="247" t="s">
        <v>93</v>
      </c>
      <c r="AV343" s="12" t="s">
        <v>90</v>
      </c>
      <c r="AW343" s="12" t="s">
        <v>38</v>
      </c>
      <c r="AX343" s="12" t="s">
        <v>82</v>
      </c>
      <c r="AY343" s="247" t="s">
        <v>160</v>
      </c>
    </row>
    <row r="344" s="13" customFormat="1">
      <c r="B344" s="248"/>
      <c r="C344" s="249"/>
      <c r="D344" s="239" t="s">
        <v>169</v>
      </c>
      <c r="E344" s="250" t="s">
        <v>1</v>
      </c>
      <c r="F344" s="251" t="s">
        <v>415</v>
      </c>
      <c r="G344" s="249"/>
      <c r="H344" s="252">
        <v>6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AT344" s="258" t="s">
        <v>169</v>
      </c>
      <c r="AU344" s="258" t="s">
        <v>93</v>
      </c>
      <c r="AV344" s="13" t="s">
        <v>93</v>
      </c>
      <c r="AW344" s="13" t="s">
        <v>38</v>
      </c>
      <c r="AX344" s="13" t="s">
        <v>82</v>
      </c>
      <c r="AY344" s="258" t="s">
        <v>160</v>
      </c>
    </row>
    <row r="345" s="14" customFormat="1">
      <c r="B345" s="259"/>
      <c r="C345" s="260"/>
      <c r="D345" s="239" t="s">
        <v>169</v>
      </c>
      <c r="E345" s="261" t="s">
        <v>1</v>
      </c>
      <c r="F345" s="262" t="s">
        <v>173</v>
      </c>
      <c r="G345" s="260"/>
      <c r="H345" s="263">
        <v>6</v>
      </c>
      <c r="I345" s="264"/>
      <c r="J345" s="260"/>
      <c r="K345" s="260"/>
      <c r="L345" s="265"/>
      <c r="M345" s="266"/>
      <c r="N345" s="267"/>
      <c r="O345" s="267"/>
      <c r="P345" s="267"/>
      <c r="Q345" s="267"/>
      <c r="R345" s="267"/>
      <c r="S345" s="267"/>
      <c r="T345" s="268"/>
      <c r="AT345" s="269" t="s">
        <v>169</v>
      </c>
      <c r="AU345" s="269" t="s">
        <v>93</v>
      </c>
      <c r="AV345" s="14" t="s">
        <v>174</v>
      </c>
      <c r="AW345" s="14" t="s">
        <v>38</v>
      </c>
      <c r="AX345" s="14" t="s">
        <v>90</v>
      </c>
      <c r="AY345" s="269" t="s">
        <v>160</v>
      </c>
    </row>
    <row r="346" s="1" customFormat="1" ht="24" customHeight="1">
      <c r="B346" s="38"/>
      <c r="C346" s="224" t="s">
        <v>416</v>
      </c>
      <c r="D346" s="224" t="s">
        <v>164</v>
      </c>
      <c r="E346" s="225" t="s">
        <v>417</v>
      </c>
      <c r="F346" s="226" t="s">
        <v>418</v>
      </c>
      <c r="G346" s="227" t="s">
        <v>178</v>
      </c>
      <c r="H346" s="228">
        <v>2</v>
      </c>
      <c r="I346" s="229"/>
      <c r="J346" s="230">
        <f>ROUND(I346*H346,2)</f>
        <v>0</v>
      </c>
      <c r="K346" s="226" t="s">
        <v>1</v>
      </c>
      <c r="L346" s="43"/>
      <c r="M346" s="231" t="s">
        <v>1</v>
      </c>
      <c r="N346" s="232" t="s">
        <v>47</v>
      </c>
      <c r="O346" s="86"/>
      <c r="P346" s="233">
        <f>O346*H346</f>
        <v>0</v>
      </c>
      <c r="Q346" s="233">
        <v>0</v>
      </c>
      <c r="R346" s="233">
        <f>Q346*H346</f>
        <v>0</v>
      </c>
      <c r="S346" s="233">
        <v>0</v>
      </c>
      <c r="T346" s="234">
        <f>S346*H346</f>
        <v>0</v>
      </c>
      <c r="AR346" s="235" t="s">
        <v>167</v>
      </c>
      <c r="AT346" s="235" t="s">
        <v>164</v>
      </c>
      <c r="AU346" s="235" t="s">
        <v>93</v>
      </c>
      <c r="AY346" s="16" t="s">
        <v>160</v>
      </c>
      <c r="BE346" s="236">
        <f>IF(N346="základní",J346,0)</f>
        <v>0</v>
      </c>
      <c r="BF346" s="236">
        <f>IF(N346="snížená",J346,0)</f>
        <v>0</v>
      </c>
      <c r="BG346" s="236">
        <f>IF(N346="zákl. přenesená",J346,0)</f>
        <v>0</v>
      </c>
      <c r="BH346" s="236">
        <f>IF(N346="sníž. přenesená",J346,0)</f>
        <v>0</v>
      </c>
      <c r="BI346" s="236">
        <f>IF(N346="nulová",J346,0)</f>
        <v>0</v>
      </c>
      <c r="BJ346" s="16" t="s">
        <v>90</v>
      </c>
      <c r="BK346" s="236">
        <f>ROUND(I346*H346,2)</f>
        <v>0</v>
      </c>
      <c r="BL346" s="16" t="s">
        <v>167</v>
      </c>
      <c r="BM346" s="235" t="s">
        <v>419</v>
      </c>
    </row>
    <row r="347" s="12" customFormat="1">
      <c r="B347" s="237"/>
      <c r="C347" s="238"/>
      <c r="D347" s="239" t="s">
        <v>169</v>
      </c>
      <c r="E347" s="240" t="s">
        <v>1</v>
      </c>
      <c r="F347" s="241" t="s">
        <v>344</v>
      </c>
      <c r="G347" s="238"/>
      <c r="H347" s="240" t="s">
        <v>1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AT347" s="247" t="s">
        <v>169</v>
      </c>
      <c r="AU347" s="247" t="s">
        <v>93</v>
      </c>
      <c r="AV347" s="12" t="s">
        <v>90</v>
      </c>
      <c r="AW347" s="12" t="s">
        <v>38</v>
      </c>
      <c r="AX347" s="12" t="s">
        <v>82</v>
      </c>
      <c r="AY347" s="247" t="s">
        <v>160</v>
      </c>
    </row>
    <row r="348" s="13" customFormat="1">
      <c r="B348" s="248"/>
      <c r="C348" s="249"/>
      <c r="D348" s="239" t="s">
        <v>169</v>
      </c>
      <c r="E348" s="250" t="s">
        <v>1</v>
      </c>
      <c r="F348" s="251" t="s">
        <v>93</v>
      </c>
      <c r="G348" s="249"/>
      <c r="H348" s="252">
        <v>2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AT348" s="258" t="s">
        <v>169</v>
      </c>
      <c r="AU348" s="258" t="s">
        <v>93</v>
      </c>
      <c r="AV348" s="13" t="s">
        <v>93</v>
      </c>
      <c r="AW348" s="13" t="s">
        <v>38</v>
      </c>
      <c r="AX348" s="13" t="s">
        <v>82</v>
      </c>
      <c r="AY348" s="258" t="s">
        <v>160</v>
      </c>
    </row>
    <row r="349" s="14" customFormat="1">
      <c r="B349" s="259"/>
      <c r="C349" s="260"/>
      <c r="D349" s="239" t="s">
        <v>169</v>
      </c>
      <c r="E349" s="261" t="s">
        <v>1</v>
      </c>
      <c r="F349" s="262" t="s">
        <v>173</v>
      </c>
      <c r="G349" s="260"/>
      <c r="H349" s="263">
        <v>2</v>
      </c>
      <c r="I349" s="264"/>
      <c r="J349" s="260"/>
      <c r="K349" s="260"/>
      <c r="L349" s="265"/>
      <c r="M349" s="266"/>
      <c r="N349" s="267"/>
      <c r="O349" s="267"/>
      <c r="P349" s="267"/>
      <c r="Q349" s="267"/>
      <c r="R349" s="267"/>
      <c r="S349" s="267"/>
      <c r="T349" s="268"/>
      <c r="AT349" s="269" t="s">
        <v>169</v>
      </c>
      <c r="AU349" s="269" t="s">
        <v>93</v>
      </c>
      <c r="AV349" s="14" t="s">
        <v>174</v>
      </c>
      <c r="AW349" s="14" t="s">
        <v>38</v>
      </c>
      <c r="AX349" s="14" t="s">
        <v>90</v>
      </c>
      <c r="AY349" s="269" t="s">
        <v>160</v>
      </c>
    </row>
    <row r="350" s="1" customFormat="1" ht="16.5" customHeight="1">
      <c r="B350" s="38"/>
      <c r="C350" s="270" t="s">
        <v>420</v>
      </c>
      <c r="D350" s="270" t="s">
        <v>234</v>
      </c>
      <c r="E350" s="271" t="s">
        <v>421</v>
      </c>
      <c r="F350" s="272" t="s">
        <v>422</v>
      </c>
      <c r="G350" s="273" t="s">
        <v>178</v>
      </c>
      <c r="H350" s="274">
        <v>2</v>
      </c>
      <c r="I350" s="275"/>
      <c r="J350" s="276">
        <f>ROUND(I350*H350,2)</f>
        <v>0</v>
      </c>
      <c r="K350" s="272" t="s">
        <v>1</v>
      </c>
      <c r="L350" s="277"/>
      <c r="M350" s="278" t="s">
        <v>1</v>
      </c>
      <c r="N350" s="279" t="s">
        <v>47</v>
      </c>
      <c r="O350" s="86"/>
      <c r="P350" s="233">
        <f>O350*H350</f>
        <v>0</v>
      </c>
      <c r="Q350" s="233">
        <v>0.0037000000000000002</v>
      </c>
      <c r="R350" s="233">
        <f>Q350*H350</f>
        <v>0.0074000000000000003</v>
      </c>
      <c r="S350" s="233">
        <v>0</v>
      </c>
      <c r="T350" s="234">
        <f>S350*H350</f>
        <v>0</v>
      </c>
      <c r="AR350" s="235" t="s">
        <v>197</v>
      </c>
      <c r="AT350" s="235" t="s">
        <v>234</v>
      </c>
      <c r="AU350" s="235" t="s">
        <v>93</v>
      </c>
      <c r="AY350" s="16" t="s">
        <v>160</v>
      </c>
      <c r="BE350" s="236">
        <f>IF(N350="základní",J350,0)</f>
        <v>0</v>
      </c>
      <c r="BF350" s="236">
        <f>IF(N350="snížená",J350,0)</f>
        <v>0</v>
      </c>
      <c r="BG350" s="236">
        <f>IF(N350="zákl. přenesená",J350,0)</f>
        <v>0</v>
      </c>
      <c r="BH350" s="236">
        <f>IF(N350="sníž. přenesená",J350,0)</f>
        <v>0</v>
      </c>
      <c r="BI350" s="236">
        <f>IF(N350="nulová",J350,0)</f>
        <v>0</v>
      </c>
      <c r="BJ350" s="16" t="s">
        <v>90</v>
      </c>
      <c r="BK350" s="236">
        <f>ROUND(I350*H350,2)</f>
        <v>0</v>
      </c>
      <c r="BL350" s="16" t="s">
        <v>167</v>
      </c>
      <c r="BM350" s="235" t="s">
        <v>423</v>
      </c>
    </row>
    <row r="351" s="12" customFormat="1">
      <c r="B351" s="237"/>
      <c r="C351" s="238"/>
      <c r="D351" s="239" t="s">
        <v>169</v>
      </c>
      <c r="E351" s="240" t="s">
        <v>1</v>
      </c>
      <c r="F351" s="241" t="s">
        <v>344</v>
      </c>
      <c r="G351" s="238"/>
      <c r="H351" s="240" t="s">
        <v>1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AT351" s="247" t="s">
        <v>169</v>
      </c>
      <c r="AU351" s="247" t="s">
        <v>93</v>
      </c>
      <c r="AV351" s="12" t="s">
        <v>90</v>
      </c>
      <c r="AW351" s="12" t="s">
        <v>38</v>
      </c>
      <c r="AX351" s="12" t="s">
        <v>82</v>
      </c>
      <c r="AY351" s="247" t="s">
        <v>160</v>
      </c>
    </row>
    <row r="352" s="13" customFormat="1">
      <c r="B352" s="248"/>
      <c r="C352" s="249"/>
      <c r="D352" s="239" t="s">
        <v>169</v>
      </c>
      <c r="E352" s="250" t="s">
        <v>1</v>
      </c>
      <c r="F352" s="251" t="s">
        <v>93</v>
      </c>
      <c r="G352" s="249"/>
      <c r="H352" s="252">
        <v>2</v>
      </c>
      <c r="I352" s="253"/>
      <c r="J352" s="249"/>
      <c r="K352" s="249"/>
      <c r="L352" s="254"/>
      <c r="M352" s="255"/>
      <c r="N352" s="256"/>
      <c r="O352" s="256"/>
      <c r="P352" s="256"/>
      <c r="Q352" s="256"/>
      <c r="R352" s="256"/>
      <c r="S352" s="256"/>
      <c r="T352" s="257"/>
      <c r="AT352" s="258" t="s">
        <v>169</v>
      </c>
      <c r="AU352" s="258" t="s">
        <v>93</v>
      </c>
      <c r="AV352" s="13" t="s">
        <v>93</v>
      </c>
      <c r="AW352" s="13" t="s">
        <v>38</v>
      </c>
      <c r="AX352" s="13" t="s">
        <v>82</v>
      </c>
      <c r="AY352" s="258" t="s">
        <v>160</v>
      </c>
    </row>
    <row r="353" s="14" customFormat="1">
      <c r="B353" s="259"/>
      <c r="C353" s="260"/>
      <c r="D353" s="239" t="s">
        <v>169</v>
      </c>
      <c r="E353" s="261" t="s">
        <v>1</v>
      </c>
      <c r="F353" s="262" t="s">
        <v>173</v>
      </c>
      <c r="G353" s="260"/>
      <c r="H353" s="263">
        <v>2</v>
      </c>
      <c r="I353" s="264"/>
      <c r="J353" s="260"/>
      <c r="K353" s="260"/>
      <c r="L353" s="265"/>
      <c r="M353" s="266"/>
      <c r="N353" s="267"/>
      <c r="O353" s="267"/>
      <c r="P353" s="267"/>
      <c r="Q353" s="267"/>
      <c r="R353" s="267"/>
      <c r="S353" s="267"/>
      <c r="T353" s="268"/>
      <c r="AT353" s="269" t="s">
        <v>169</v>
      </c>
      <c r="AU353" s="269" t="s">
        <v>93</v>
      </c>
      <c r="AV353" s="14" t="s">
        <v>174</v>
      </c>
      <c r="AW353" s="14" t="s">
        <v>38</v>
      </c>
      <c r="AX353" s="14" t="s">
        <v>90</v>
      </c>
      <c r="AY353" s="269" t="s">
        <v>160</v>
      </c>
    </row>
    <row r="354" s="1" customFormat="1" ht="24" customHeight="1">
      <c r="B354" s="38"/>
      <c r="C354" s="224" t="s">
        <v>424</v>
      </c>
      <c r="D354" s="224" t="s">
        <v>164</v>
      </c>
      <c r="E354" s="225" t="s">
        <v>425</v>
      </c>
      <c r="F354" s="226" t="s">
        <v>426</v>
      </c>
      <c r="G354" s="227" t="s">
        <v>178</v>
      </c>
      <c r="H354" s="228">
        <v>2</v>
      </c>
      <c r="I354" s="229"/>
      <c r="J354" s="230">
        <f>ROUND(I354*H354,2)</f>
        <v>0</v>
      </c>
      <c r="K354" s="226" t="s">
        <v>1</v>
      </c>
      <c r="L354" s="43"/>
      <c r="M354" s="231" t="s">
        <v>1</v>
      </c>
      <c r="N354" s="232" t="s">
        <v>47</v>
      </c>
      <c r="O354" s="86"/>
      <c r="P354" s="233">
        <f>O354*H354</f>
        <v>0</v>
      </c>
      <c r="Q354" s="233">
        <v>0</v>
      </c>
      <c r="R354" s="233">
        <f>Q354*H354</f>
        <v>0</v>
      </c>
      <c r="S354" s="233">
        <v>0</v>
      </c>
      <c r="T354" s="234">
        <f>S354*H354</f>
        <v>0</v>
      </c>
      <c r="AR354" s="235" t="s">
        <v>167</v>
      </c>
      <c r="AT354" s="235" t="s">
        <v>164</v>
      </c>
      <c r="AU354" s="235" t="s">
        <v>93</v>
      </c>
      <c r="AY354" s="16" t="s">
        <v>160</v>
      </c>
      <c r="BE354" s="236">
        <f>IF(N354="základní",J354,0)</f>
        <v>0</v>
      </c>
      <c r="BF354" s="236">
        <f>IF(N354="snížená",J354,0)</f>
        <v>0</v>
      </c>
      <c r="BG354" s="236">
        <f>IF(N354="zákl. přenesená",J354,0)</f>
        <v>0</v>
      </c>
      <c r="BH354" s="236">
        <f>IF(N354="sníž. přenesená",J354,0)</f>
        <v>0</v>
      </c>
      <c r="BI354" s="236">
        <f>IF(N354="nulová",J354,0)</f>
        <v>0</v>
      </c>
      <c r="BJ354" s="16" t="s">
        <v>90</v>
      </c>
      <c r="BK354" s="236">
        <f>ROUND(I354*H354,2)</f>
        <v>0</v>
      </c>
      <c r="BL354" s="16" t="s">
        <v>167</v>
      </c>
      <c r="BM354" s="235" t="s">
        <v>427</v>
      </c>
    </row>
    <row r="355" s="12" customFormat="1">
      <c r="B355" s="237"/>
      <c r="C355" s="238"/>
      <c r="D355" s="239" t="s">
        <v>169</v>
      </c>
      <c r="E355" s="240" t="s">
        <v>1</v>
      </c>
      <c r="F355" s="241" t="s">
        <v>344</v>
      </c>
      <c r="G355" s="238"/>
      <c r="H355" s="240" t="s">
        <v>1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AT355" s="247" t="s">
        <v>169</v>
      </c>
      <c r="AU355" s="247" t="s">
        <v>93</v>
      </c>
      <c r="AV355" s="12" t="s">
        <v>90</v>
      </c>
      <c r="AW355" s="12" t="s">
        <v>38</v>
      </c>
      <c r="AX355" s="12" t="s">
        <v>82</v>
      </c>
      <c r="AY355" s="247" t="s">
        <v>160</v>
      </c>
    </row>
    <row r="356" s="13" customFormat="1">
      <c r="B356" s="248"/>
      <c r="C356" s="249"/>
      <c r="D356" s="239" t="s">
        <v>169</v>
      </c>
      <c r="E356" s="250" t="s">
        <v>1</v>
      </c>
      <c r="F356" s="251" t="s">
        <v>93</v>
      </c>
      <c r="G356" s="249"/>
      <c r="H356" s="252">
        <v>2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AT356" s="258" t="s">
        <v>169</v>
      </c>
      <c r="AU356" s="258" t="s">
        <v>93</v>
      </c>
      <c r="AV356" s="13" t="s">
        <v>93</v>
      </c>
      <c r="AW356" s="13" t="s">
        <v>38</v>
      </c>
      <c r="AX356" s="13" t="s">
        <v>82</v>
      </c>
      <c r="AY356" s="258" t="s">
        <v>160</v>
      </c>
    </row>
    <row r="357" s="14" customFormat="1">
      <c r="B357" s="259"/>
      <c r="C357" s="260"/>
      <c r="D357" s="239" t="s">
        <v>169</v>
      </c>
      <c r="E357" s="261" t="s">
        <v>1</v>
      </c>
      <c r="F357" s="262" t="s">
        <v>173</v>
      </c>
      <c r="G357" s="260"/>
      <c r="H357" s="263">
        <v>2</v>
      </c>
      <c r="I357" s="264"/>
      <c r="J357" s="260"/>
      <c r="K357" s="260"/>
      <c r="L357" s="265"/>
      <c r="M357" s="266"/>
      <c r="N357" s="267"/>
      <c r="O357" s="267"/>
      <c r="P357" s="267"/>
      <c r="Q357" s="267"/>
      <c r="R357" s="267"/>
      <c r="S357" s="267"/>
      <c r="T357" s="268"/>
      <c r="AT357" s="269" t="s">
        <v>169</v>
      </c>
      <c r="AU357" s="269" t="s">
        <v>93</v>
      </c>
      <c r="AV357" s="14" t="s">
        <v>174</v>
      </c>
      <c r="AW357" s="14" t="s">
        <v>38</v>
      </c>
      <c r="AX357" s="14" t="s">
        <v>90</v>
      </c>
      <c r="AY357" s="269" t="s">
        <v>160</v>
      </c>
    </row>
    <row r="358" s="1" customFormat="1" ht="16.5" customHeight="1">
      <c r="B358" s="38"/>
      <c r="C358" s="270" t="s">
        <v>428</v>
      </c>
      <c r="D358" s="270" t="s">
        <v>234</v>
      </c>
      <c r="E358" s="271" t="s">
        <v>421</v>
      </c>
      <c r="F358" s="272" t="s">
        <v>422</v>
      </c>
      <c r="G358" s="273" t="s">
        <v>178</v>
      </c>
      <c r="H358" s="274">
        <v>2</v>
      </c>
      <c r="I358" s="275"/>
      <c r="J358" s="276">
        <f>ROUND(I358*H358,2)</f>
        <v>0</v>
      </c>
      <c r="K358" s="272" t="s">
        <v>1</v>
      </c>
      <c r="L358" s="277"/>
      <c r="M358" s="278" t="s">
        <v>1</v>
      </c>
      <c r="N358" s="279" t="s">
        <v>47</v>
      </c>
      <c r="O358" s="86"/>
      <c r="P358" s="233">
        <f>O358*H358</f>
        <v>0</v>
      </c>
      <c r="Q358" s="233">
        <v>0</v>
      </c>
      <c r="R358" s="233">
        <f>Q358*H358</f>
        <v>0</v>
      </c>
      <c r="S358" s="233">
        <v>0</v>
      </c>
      <c r="T358" s="234">
        <f>S358*H358</f>
        <v>0</v>
      </c>
      <c r="AR358" s="235" t="s">
        <v>197</v>
      </c>
      <c r="AT358" s="235" t="s">
        <v>234</v>
      </c>
      <c r="AU358" s="235" t="s">
        <v>93</v>
      </c>
      <c r="AY358" s="16" t="s">
        <v>160</v>
      </c>
      <c r="BE358" s="236">
        <f>IF(N358="základní",J358,0)</f>
        <v>0</v>
      </c>
      <c r="BF358" s="236">
        <f>IF(N358="snížená",J358,0)</f>
        <v>0</v>
      </c>
      <c r="BG358" s="236">
        <f>IF(N358="zákl. přenesená",J358,0)</f>
        <v>0</v>
      </c>
      <c r="BH358" s="236">
        <f>IF(N358="sníž. přenesená",J358,0)</f>
        <v>0</v>
      </c>
      <c r="BI358" s="236">
        <f>IF(N358="nulová",J358,0)</f>
        <v>0</v>
      </c>
      <c r="BJ358" s="16" t="s">
        <v>90</v>
      </c>
      <c r="BK358" s="236">
        <f>ROUND(I358*H358,2)</f>
        <v>0</v>
      </c>
      <c r="BL358" s="16" t="s">
        <v>167</v>
      </c>
      <c r="BM358" s="235" t="s">
        <v>429</v>
      </c>
    </row>
    <row r="359" s="12" customFormat="1">
      <c r="B359" s="237"/>
      <c r="C359" s="238"/>
      <c r="D359" s="239" t="s">
        <v>169</v>
      </c>
      <c r="E359" s="240" t="s">
        <v>1</v>
      </c>
      <c r="F359" s="241" t="s">
        <v>344</v>
      </c>
      <c r="G359" s="238"/>
      <c r="H359" s="240" t="s">
        <v>1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AT359" s="247" t="s">
        <v>169</v>
      </c>
      <c r="AU359" s="247" t="s">
        <v>93</v>
      </c>
      <c r="AV359" s="12" t="s">
        <v>90</v>
      </c>
      <c r="AW359" s="12" t="s">
        <v>38</v>
      </c>
      <c r="AX359" s="12" t="s">
        <v>82</v>
      </c>
      <c r="AY359" s="247" t="s">
        <v>160</v>
      </c>
    </row>
    <row r="360" s="13" customFormat="1">
      <c r="B360" s="248"/>
      <c r="C360" s="249"/>
      <c r="D360" s="239" t="s">
        <v>169</v>
      </c>
      <c r="E360" s="250" t="s">
        <v>1</v>
      </c>
      <c r="F360" s="251" t="s">
        <v>93</v>
      </c>
      <c r="G360" s="249"/>
      <c r="H360" s="252">
        <v>2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AT360" s="258" t="s">
        <v>169</v>
      </c>
      <c r="AU360" s="258" t="s">
        <v>93</v>
      </c>
      <c r="AV360" s="13" t="s">
        <v>93</v>
      </c>
      <c r="AW360" s="13" t="s">
        <v>38</v>
      </c>
      <c r="AX360" s="13" t="s">
        <v>82</v>
      </c>
      <c r="AY360" s="258" t="s">
        <v>160</v>
      </c>
    </row>
    <row r="361" s="14" customFormat="1">
      <c r="B361" s="259"/>
      <c r="C361" s="260"/>
      <c r="D361" s="239" t="s">
        <v>169</v>
      </c>
      <c r="E361" s="261" t="s">
        <v>1</v>
      </c>
      <c r="F361" s="262" t="s">
        <v>173</v>
      </c>
      <c r="G361" s="260"/>
      <c r="H361" s="263">
        <v>2</v>
      </c>
      <c r="I361" s="264"/>
      <c r="J361" s="260"/>
      <c r="K361" s="260"/>
      <c r="L361" s="265"/>
      <c r="M361" s="266"/>
      <c r="N361" s="267"/>
      <c r="O361" s="267"/>
      <c r="P361" s="267"/>
      <c r="Q361" s="267"/>
      <c r="R361" s="267"/>
      <c r="S361" s="267"/>
      <c r="T361" s="268"/>
      <c r="AT361" s="269" t="s">
        <v>169</v>
      </c>
      <c r="AU361" s="269" t="s">
        <v>93</v>
      </c>
      <c r="AV361" s="14" t="s">
        <v>174</v>
      </c>
      <c r="AW361" s="14" t="s">
        <v>38</v>
      </c>
      <c r="AX361" s="14" t="s">
        <v>90</v>
      </c>
      <c r="AY361" s="269" t="s">
        <v>160</v>
      </c>
    </row>
    <row r="362" s="1" customFormat="1" ht="24" customHeight="1">
      <c r="B362" s="38"/>
      <c r="C362" s="224" t="s">
        <v>430</v>
      </c>
      <c r="D362" s="224" t="s">
        <v>164</v>
      </c>
      <c r="E362" s="225" t="s">
        <v>431</v>
      </c>
      <c r="F362" s="226" t="s">
        <v>432</v>
      </c>
      <c r="G362" s="227" t="s">
        <v>178</v>
      </c>
      <c r="H362" s="228">
        <v>1</v>
      </c>
      <c r="I362" s="229"/>
      <c r="J362" s="230">
        <f>ROUND(I362*H362,2)</f>
        <v>0</v>
      </c>
      <c r="K362" s="226" t="s">
        <v>1</v>
      </c>
      <c r="L362" s="43"/>
      <c r="M362" s="231" t="s">
        <v>1</v>
      </c>
      <c r="N362" s="232" t="s">
        <v>47</v>
      </c>
      <c r="O362" s="86"/>
      <c r="P362" s="233">
        <f>O362*H362</f>
        <v>0</v>
      </c>
      <c r="Q362" s="233">
        <v>0</v>
      </c>
      <c r="R362" s="233">
        <f>Q362*H362</f>
        <v>0</v>
      </c>
      <c r="S362" s="233">
        <v>0</v>
      </c>
      <c r="T362" s="234">
        <f>S362*H362</f>
        <v>0</v>
      </c>
      <c r="AR362" s="235" t="s">
        <v>167</v>
      </c>
      <c r="AT362" s="235" t="s">
        <v>164</v>
      </c>
      <c r="AU362" s="235" t="s">
        <v>93</v>
      </c>
      <c r="AY362" s="16" t="s">
        <v>160</v>
      </c>
      <c r="BE362" s="236">
        <f>IF(N362="základní",J362,0)</f>
        <v>0</v>
      </c>
      <c r="BF362" s="236">
        <f>IF(N362="snížená",J362,0)</f>
        <v>0</v>
      </c>
      <c r="BG362" s="236">
        <f>IF(N362="zákl. přenesená",J362,0)</f>
        <v>0</v>
      </c>
      <c r="BH362" s="236">
        <f>IF(N362="sníž. přenesená",J362,0)</f>
        <v>0</v>
      </c>
      <c r="BI362" s="236">
        <f>IF(N362="nulová",J362,0)</f>
        <v>0</v>
      </c>
      <c r="BJ362" s="16" t="s">
        <v>90</v>
      </c>
      <c r="BK362" s="236">
        <f>ROUND(I362*H362,2)</f>
        <v>0</v>
      </c>
      <c r="BL362" s="16" t="s">
        <v>167</v>
      </c>
      <c r="BM362" s="235" t="s">
        <v>433</v>
      </c>
    </row>
    <row r="363" s="12" customFormat="1">
      <c r="B363" s="237"/>
      <c r="C363" s="238"/>
      <c r="D363" s="239" t="s">
        <v>169</v>
      </c>
      <c r="E363" s="240" t="s">
        <v>1</v>
      </c>
      <c r="F363" s="241" t="s">
        <v>344</v>
      </c>
      <c r="G363" s="238"/>
      <c r="H363" s="240" t="s">
        <v>1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AT363" s="247" t="s">
        <v>169</v>
      </c>
      <c r="AU363" s="247" t="s">
        <v>93</v>
      </c>
      <c r="AV363" s="12" t="s">
        <v>90</v>
      </c>
      <c r="AW363" s="12" t="s">
        <v>38</v>
      </c>
      <c r="AX363" s="12" t="s">
        <v>82</v>
      </c>
      <c r="AY363" s="247" t="s">
        <v>160</v>
      </c>
    </row>
    <row r="364" s="13" customFormat="1">
      <c r="B364" s="248"/>
      <c r="C364" s="249"/>
      <c r="D364" s="239" t="s">
        <v>169</v>
      </c>
      <c r="E364" s="250" t="s">
        <v>1</v>
      </c>
      <c r="F364" s="251" t="s">
        <v>90</v>
      </c>
      <c r="G364" s="249"/>
      <c r="H364" s="252">
        <v>1</v>
      </c>
      <c r="I364" s="253"/>
      <c r="J364" s="249"/>
      <c r="K364" s="249"/>
      <c r="L364" s="254"/>
      <c r="M364" s="255"/>
      <c r="N364" s="256"/>
      <c r="O364" s="256"/>
      <c r="P364" s="256"/>
      <c r="Q364" s="256"/>
      <c r="R364" s="256"/>
      <c r="S364" s="256"/>
      <c r="T364" s="257"/>
      <c r="AT364" s="258" t="s">
        <v>169</v>
      </c>
      <c r="AU364" s="258" t="s">
        <v>93</v>
      </c>
      <c r="AV364" s="13" t="s">
        <v>93</v>
      </c>
      <c r="AW364" s="13" t="s">
        <v>38</v>
      </c>
      <c r="AX364" s="13" t="s">
        <v>82</v>
      </c>
      <c r="AY364" s="258" t="s">
        <v>160</v>
      </c>
    </row>
    <row r="365" s="14" customFormat="1">
      <c r="B365" s="259"/>
      <c r="C365" s="260"/>
      <c r="D365" s="239" t="s">
        <v>169</v>
      </c>
      <c r="E365" s="261" t="s">
        <v>1</v>
      </c>
      <c r="F365" s="262" t="s">
        <v>173</v>
      </c>
      <c r="G365" s="260"/>
      <c r="H365" s="263">
        <v>1</v>
      </c>
      <c r="I365" s="264"/>
      <c r="J365" s="260"/>
      <c r="K365" s="260"/>
      <c r="L365" s="265"/>
      <c r="M365" s="266"/>
      <c r="N365" s="267"/>
      <c r="O365" s="267"/>
      <c r="P365" s="267"/>
      <c r="Q365" s="267"/>
      <c r="R365" s="267"/>
      <c r="S365" s="267"/>
      <c r="T365" s="268"/>
      <c r="AT365" s="269" t="s">
        <v>169</v>
      </c>
      <c r="AU365" s="269" t="s">
        <v>93</v>
      </c>
      <c r="AV365" s="14" t="s">
        <v>174</v>
      </c>
      <c r="AW365" s="14" t="s">
        <v>38</v>
      </c>
      <c r="AX365" s="14" t="s">
        <v>90</v>
      </c>
      <c r="AY365" s="269" t="s">
        <v>160</v>
      </c>
    </row>
    <row r="366" s="1" customFormat="1" ht="16.5" customHeight="1">
      <c r="B366" s="38"/>
      <c r="C366" s="270" t="s">
        <v>434</v>
      </c>
      <c r="D366" s="270" t="s">
        <v>234</v>
      </c>
      <c r="E366" s="271" t="s">
        <v>435</v>
      </c>
      <c r="F366" s="272" t="s">
        <v>436</v>
      </c>
      <c r="G366" s="273" t="s">
        <v>178</v>
      </c>
      <c r="H366" s="274">
        <v>1</v>
      </c>
      <c r="I366" s="275"/>
      <c r="J366" s="276">
        <f>ROUND(I366*H366,2)</f>
        <v>0</v>
      </c>
      <c r="K366" s="272" t="s">
        <v>1</v>
      </c>
      <c r="L366" s="277"/>
      <c r="M366" s="278" t="s">
        <v>1</v>
      </c>
      <c r="N366" s="279" t="s">
        <v>47</v>
      </c>
      <c r="O366" s="86"/>
      <c r="P366" s="233">
        <f>O366*H366</f>
        <v>0</v>
      </c>
      <c r="Q366" s="233">
        <v>0</v>
      </c>
      <c r="R366" s="233">
        <f>Q366*H366</f>
        <v>0</v>
      </c>
      <c r="S366" s="233">
        <v>0</v>
      </c>
      <c r="T366" s="234">
        <f>S366*H366</f>
        <v>0</v>
      </c>
      <c r="AR366" s="235" t="s">
        <v>197</v>
      </c>
      <c r="AT366" s="235" t="s">
        <v>234</v>
      </c>
      <c r="AU366" s="235" t="s">
        <v>93</v>
      </c>
      <c r="AY366" s="16" t="s">
        <v>160</v>
      </c>
      <c r="BE366" s="236">
        <f>IF(N366="základní",J366,0)</f>
        <v>0</v>
      </c>
      <c r="BF366" s="236">
        <f>IF(N366="snížená",J366,0)</f>
        <v>0</v>
      </c>
      <c r="BG366" s="236">
        <f>IF(N366="zákl. přenesená",J366,0)</f>
        <v>0</v>
      </c>
      <c r="BH366" s="236">
        <f>IF(N366="sníž. přenesená",J366,0)</f>
        <v>0</v>
      </c>
      <c r="BI366" s="236">
        <f>IF(N366="nulová",J366,0)</f>
        <v>0</v>
      </c>
      <c r="BJ366" s="16" t="s">
        <v>90</v>
      </c>
      <c r="BK366" s="236">
        <f>ROUND(I366*H366,2)</f>
        <v>0</v>
      </c>
      <c r="BL366" s="16" t="s">
        <v>167</v>
      </c>
      <c r="BM366" s="235" t="s">
        <v>437</v>
      </c>
    </row>
    <row r="367" s="12" customFormat="1">
      <c r="B367" s="237"/>
      <c r="C367" s="238"/>
      <c r="D367" s="239" t="s">
        <v>169</v>
      </c>
      <c r="E367" s="240" t="s">
        <v>1</v>
      </c>
      <c r="F367" s="241" t="s">
        <v>344</v>
      </c>
      <c r="G367" s="238"/>
      <c r="H367" s="240" t="s">
        <v>1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AT367" s="247" t="s">
        <v>169</v>
      </c>
      <c r="AU367" s="247" t="s">
        <v>93</v>
      </c>
      <c r="AV367" s="12" t="s">
        <v>90</v>
      </c>
      <c r="AW367" s="12" t="s">
        <v>38</v>
      </c>
      <c r="AX367" s="12" t="s">
        <v>82</v>
      </c>
      <c r="AY367" s="247" t="s">
        <v>160</v>
      </c>
    </row>
    <row r="368" s="13" customFormat="1">
      <c r="B368" s="248"/>
      <c r="C368" s="249"/>
      <c r="D368" s="239" t="s">
        <v>169</v>
      </c>
      <c r="E368" s="250" t="s">
        <v>1</v>
      </c>
      <c r="F368" s="251" t="s">
        <v>90</v>
      </c>
      <c r="G368" s="249"/>
      <c r="H368" s="252">
        <v>1</v>
      </c>
      <c r="I368" s="253"/>
      <c r="J368" s="249"/>
      <c r="K368" s="249"/>
      <c r="L368" s="254"/>
      <c r="M368" s="255"/>
      <c r="N368" s="256"/>
      <c r="O368" s="256"/>
      <c r="P368" s="256"/>
      <c r="Q368" s="256"/>
      <c r="R368" s="256"/>
      <c r="S368" s="256"/>
      <c r="T368" s="257"/>
      <c r="AT368" s="258" t="s">
        <v>169</v>
      </c>
      <c r="AU368" s="258" t="s">
        <v>93</v>
      </c>
      <c r="AV368" s="13" t="s">
        <v>93</v>
      </c>
      <c r="AW368" s="13" t="s">
        <v>38</v>
      </c>
      <c r="AX368" s="13" t="s">
        <v>82</v>
      </c>
      <c r="AY368" s="258" t="s">
        <v>160</v>
      </c>
    </row>
    <row r="369" s="14" customFormat="1">
      <c r="B369" s="259"/>
      <c r="C369" s="260"/>
      <c r="D369" s="239" t="s">
        <v>169</v>
      </c>
      <c r="E369" s="261" t="s">
        <v>1</v>
      </c>
      <c r="F369" s="262" t="s">
        <v>173</v>
      </c>
      <c r="G369" s="260"/>
      <c r="H369" s="263">
        <v>1</v>
      </c>
      <c r="I369" s="264"/>
      <c r="J369" s="260"/>
      <c r="K369" s="260"/>
      <c r="L369" s="265"/>
      <c r="M369" s="266"/>
      <c r="N369" s="267"/>
      <c r="O369" s="267"/>
      <c r="P369" s="267"/>
      <c r="Q369" s="267"/>
      <c r="R369" s="267"/>
      <c r="S369" s="267"/>
      <c r="T369" s="268"/>
      <c r="AT369" s="269" t="s">
        <v>169</v>
      </c>
      <c r="AU369" s="269" t="s">
        <v>93</v>
      </c>
      <c r="AV369" s="14" t="s">
        <v>174</v>
      </c>
      <c r="AW369" s="14" t="s">
        <v>38</v>
      </c>
      <c r="AX369" s="14" t="s">
        <v>90</v>
      </c>
      <c r="AY369" s="269" t="s">
        <v>160</v>
      </c>
    </row>
    <row r="370" s="1" customFormat="1" ht="24" customHeight="1">
      <c r="B370" s="38"/>
      <c r="C370" s="224" t="s">
        <v>438</v>
      </c>
      <c r="D370" s="224" t="s">
        <v>164</v>
      </c>
      <c r="E370" s="225" t="s">
        <v>439</v>
      </c>
      <c r="F370" s="226" t="s">
        <v>440</v>
      </c>
      <c r="G370" s="227" t="s">
        <v>103</v>
      </c>
      <c r="H370" s="228">
        <v>16</v>
      </c>
      <c r="I370" s="229"/>
      <c r="J370" s="230">
        <f>ROUND(I370*H370,2)</f>
        <v>0</v>
      </c>
      <c r="K370" s="226" t="s">
        <v>231</v>
      </c>
      <c r="L370" s="43"/>
      <c r="M370" s="231" t="s">
        <v>1</v>
      </c>
      <c r="N370" s="232" t="s">
        <v>47</v>
      </c>
      <c r="O370" s="86"/>
      <c r="P370" s="233">
        <f>O370*H370</f>
        <v>0</v>
      </c>
      <c r="Q370" s="233">
        <v>0</v>
      </c>
      <c r="R370" s="233">
        <f>Q370*H370</f>
        <v>0</v>
      </c>
      <c r="S370" s="233">
        <v>0</v>
      </c>
      <c r="T370" s="234">
        <f>S370*H370</f>
        <v>0</v>
      </c>
      <c r="AR370" s="235" t="s">
        <v>90</v>
      </c>
      <c r="AT370" s="235" t="s">
        <v>164</v>
      </c>
      <c r="AU370" s="235" t="s">
        <v>93</v>
      </c>
      <c r="AY370" s="16" t="s">
        <v>160</v>
      </c>
      <c r="BE370" s="236">
        <f>IF(N370="základní",J370,0)</f>
        <v>0</v>
      </c>
      <c r="BF370" s="236">
        <f>IF(N370="snížená",J370,0)</f>
        <v>0</v>
      </c>
      <c r="BG370" s="236">
        <f>IF(N370="zákl. přenesená",J370,0)</f>
        <v>0</v>
      </c>
      <c r="BH370" s="236">
        <f>IF(N370="sníž. přenesená",J370,0)</f>
        <v>0</v>
      </c>
      <c r="BI370" s="236">
        <f>IF(N370="nulová",J370,0)</f>
        <v>0</v>
      </c>
      <c r="BJ370" s="16" t="s">
        <v>90</v>
      </c>
      <c r="BK370" s="236">
        <f>ROUND(I370*H370,2)</f>
        <v>0</v>
      </c>
      <c r="BL370" s="16" t="s">
        <v>90</v>
      </c>
      <c r="BM370" s="235" t="s">
        <v>441</v>
      </c>
    </row>
    <row r="371" s="1" customFormat="1" ht="16.5" customHeight="1">
      <c r="B371" s="38"/>
      <c r="C371" s="270" t="s">
        <v>442</v>
      </c>
      <c r="D371" s="270" t="s">
        <v>234</v>
      </c>
      <c r="E371" s="271" t="s">
        <v>443</v>
      </c>
      <c r="F371" s="272" t="s">
        <v>444</v>
      </c>
      <c r="G371" s="273" t="s">
        <v>103</v>
      </c>
      <c r="H371" s="274">
        <v>9.1999999999999993</v>
      </c>
      <c r="I371" s="275"/>
      <c r="J371" s="276">
        <f>ROUND(I371*H371,2)</f>
        <v>0</v>
      </c>
      <c r="K371" s="272" t="s">
        <v>231</v>
      </c>
      <c r="L371" s="277"/>
      <c r="M371" s="278" t="s">
        <v>1</v>
      </c>
      <c r="N371" s="279" t="s">
        <v>47</v>
      </c>
      <c r="O371" s="86"/>
      <c r="P371" s="233">
        <f>O371*H371</f>
        <v>0</v>
      </c>
      <c r="Q371" s="233">
        <v>0.00035</v>
      </c>
      <c r="R371" s="233">
        <f>Q371*H371</f>
        <v>0.0032199999999999998</v>
      </c>
      <c r="S371" s="233">
        <v>0</v>
      </c>
      <c r="T371" s="234">
        <f>S371*H371</f>
        <v>0</v>
      </c>
      <c r="AR371" s="235" t="s">
        <v>93</v>
      </c>
      <c r="AT371" s="235" t="s">
        <v>234</v>
      </c>
      <c r="AU371" s="235" t="s">
        <v>93</v>
      </c>
      <c r="AY371" s="16" t="s">
        <v>160</v>
      </c>
      <c r="BE371" s="236">
        <f>IF(N371="základní",J371,0)</f>
        <v>0</v>
      </c>
      <c r="BF371" s="236">
        <f>IF(N371="snížená",J371,0)</f>
        <v>0</v>
      </c>
      <c r="BG371" s="236">
        <f>IF(N371="zákl. přenesená",J371,0)</f>
        <v>0</v>
      </c>
      <c r="BH371" s="236">
        <f>IF(N371="sníž. přenesená",J371,0)</f>
        <v>0</v>
      </c>
      <c r="BI371" s="236">
        <f>IF(N371="nulová",J371,0)</f>
        <v>0</v>
      </c>
      <c r="BJ371" s="16" t="s">
        <v>90</v>
      </c>
      <c r="BK371" s="236">
        <f>ROUND(I371*H371,2)</f>
        <v>0</v>
      </c>
      <c r="BL371" s="16" t="s">
        <v>90</v>
      </c>
      <c r="BM371" s="235" t="s">
        <v>445</v>
      </c>
    </row>
    <row r="372" s="13" customFormat="1">
      <c r="B372" s="248"/>
      <c r="C372" s="249"/>
      <c r="D372" s="239" t="s">
        <v>169</v>
      </c>
      <c r="E372" s="250" t="s">
        <v>1</v>
      </c>
      <c r="F372" s="251" t="s">
        <v>446</v>
      </c>
      <c r="G372" s="249"/>
      <c r="H372" s="252">
        <v>8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AT372" s="258" t="s">
        <v>169</v>
      </c>
      <c r="AU372" s="258" t="s">
        <v>93</v>
      </c>
      <c r="AV372" s="13" t="s">
        <v>93</v>
      </c>
      <c r="AW372" s="13" t="s">
        <v>38</v>
      </c>
      <c r="AX372" s="13" t="s">
        <v>90</v>
      </c>
      <c r="AY372" s="258" t="s">
        <v>160</v>
      </c>
    </row>
    <row r="373" s="13" customFormat="1">
      <c r="B373" s="248"/>
      <c r="C373" s="249"/>
      <c r="D373" s="239" t="s">
        <v>169</v>
      </c>
      <c r="E373" s="249"/>
      <c r="F373" s="251" t="s">
        <v>447</v>
      </c>
      <c r="G373" s="249"/>
      <c r="H373" s="252">
        <v>9.1999999999999993</v>
      </c>
      <c r="I373" s="253"/>
      <c r="J373" s="249"/>
      <c r="K373" s="249"/>
      <c r="L373" s="254"/>
      <c r="M373" s="255"/>
      <c r="N373" s="256"/>
      <c r="O373" s="256"/>
      <c r="P373" s="256"/>
      <c r="Q373" s="256"/>
      <c r="R373" s="256"/>
      <c r="S373" s="256"/>
      <c r="T373" s="257"/>
      <c r="AT373" s="258" t="s">
        <v>169</v>
      </c>
      <c r="AU373" s="258" t="s">
        <v>93</v>
      </c>
      <c r="AV373" s="13" t="s">
        <v>93</v>
      </c>
      <c r="AW373" s="13" t="s">
        <v>4</v>
      </c>
      <c r="AX373" s="13" t="s">
        <v>90</v>
      </c>
      <c r="AY373" s="258" t="s">
        <v>160</v>
      </c>
    </row>
    <row r="374" s="1" customFormat="1" ht="16.5" customHeight="1">
      <c r="B374" s="38"/>
      <c r="C374" s="270" t="s">
        <v>448</v>
      </c>
      <c r="D374" s="270" t="s">
        <v>234</v>
      </c>
      <c r="E374" s="271" t="s">
        <v>449</v>
      </c>
      <c r="F374" s="272" t="s">
        <v>450</v>
      </c>
      <c r="G374" s="273" t="s">
        <v>103</v>
      </c>
      <c r="H374" s="274">
        <v>9.1999999999999993</v>
      </c>
      <c r="I374" s="275"/>
      <c r="J374" s="276">
        <f>ROUND(I374*H374,2)</f>
        <v>0</v>
      </c>
      <c r="K374" s="272" t="s">
        <v>231</v>
      </c>
      <c r="L374" s="277"/>
      <c r="M374" s="278" t="s">
        <v>1</v>
      </c>
      <c r="N374" s="279" t="s">
        <v>47</v>
      </c>
      <c r="O374" s="86"/>
      <c r="P374" s="233">
        <f>O374*H374</f>
        <v>0</v>
      </c>
      <c r="Q374" s="233">
        <v>0.00023000000000000001</v>
      </c>
      <c r="R374" s="233">
        <f>Q374*H374</f>
        <v>0.0021159999999999998</v>
      </c>
      <c r="S374" s="233">
        <v>0</v>
      </c>
      <c r="T374" s="234">
        <f>S374*H374</f>
        <v>0</v>
      </c>
      <c r="AR374" s="235" t="s">
        <v>306</v>
      </c>
      <c r="AT374" s="235" t="s">
        <v>234</v>
      </c>
      <c r="AU374" s="235" t="s">
        <v>93</v>
      </c>
      <c r="AY374" s="16" t="s">
        <v>160</v>
      </c>
      <c r="BE374" s="236">
        <f>IF(N374="základní",J374,0)</f>
        <v>0</v>
      </c>
      <c r="BF374" s="236">
        <f>IF(N374="snížená",J374,0)</f>
        <v>0</v>
      </c>
      <c r="BG374" s="236">
        <f>IF(N374="zákl. přenesená",J374,0)</f>
        <v>0</v>
      </c>
      <c r="BH374" s="236">
        <f>IF(N374="sníž. přenesená",J374,0)</f>
        <v>0</v>
      </c>
      <c r="BI374" s="236">
        <f>IF(N374="nulová",J374,0)</f>
        <v>0</v>
      </c>
      <c r="BJ374" s="16" t="s">
        <v>90</v>
      </c>
      <c r="BK374" s="236">
        <f>ROUND(I374*H374,2)</f>
        <v>0</v>
      </c>
      <c r="BL374" s="16" t="s">
        <v>306</v>
      </c>
      <c r="BM374" s="235" t="s">
        <v>451</v>
      </c>
    </row>
    <row r="375" s="13" customFormat="1">
      <c r="B375" s="248"/>
      <c r="C375" s="249"/>
      <c r="D375" s="239" t="s">
        <v>169</v>
      </c>
      <c r="E375" s="250" t="s">
        <v>1</v>
      </c>
      <c r="F375" s="251" t="s">
        <v>452</v>
      </c>
      <c r="G375" s="249"/>
      <c r="H375" s="252">
        <v>8</v>
      </c>
      <c r="I375" s="253"/>
      <c r="J375" s="249"/>
      <c r="K375" s="249"/>
      <c r="L375" s="254"/>
      <c r="M375" s="255"/>
      <c r="N375" s="256"/>
      <c r="O375" s="256"/>
      <c r="P375" s="256"/>
      <c r="Q375" s="256"/>
      <c r="R375" s="256"/>
      <c r="S375" s="256"/>
      <c r="T375" s="257"/>
      <c r="AT375" s="258" t="s">
        <v>169</v>
      </c>
      <c r="AU375" s="258" t="s">
        <v>93</v>
      </c>
      <c r="AV375" s="13" t="s">
        <v>93</v>
      </c>
      <c r="AW375" s="13" t="s">
        <v>38</v>
      </c>
      <c r="AX375" s="13" t="s">
        <v>90</v>
      </c>
      <c r="AY375" s="258" t="s">
        <v>160</v>
      </c>
    </row>
    <row r="376" s="13" customFormat="1">
      <c r="B376" s="248"/>
      <c r="C376" s="249"/>
      <c r="D376" s="239" t="s">
        <v>169</v>
      </c>
      <c r="E376" s="249"/>
      <c r="F376" s="251" t="s">
        <v>447</v>
      </c>
      <c r="G376" s="249"/>
      <c r="H376" s="252">
        <v>9.1999999999999993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AT376" s="258" t="s">
        <v>169</v>
      </c>
      <c r="AU376" s="258" t="s">
        <v>93</v>
      </c>
      <c r="AV376" s="13" t="s">
        <v>93</v>
      </c>
      <c r="AW376" s="13" t="s">
        <v>4</v>
      </c>
      <c r="AX376" s="13" t="s">
        <v>90</v>
      </c>
      <c r="AY376" s="258" t="s">
        <v>160</v>
      </c>
    </row>
    <row r="377" s="1" customFormat="1" ht="24" customHeight="1">
      <c r="B377" s="38"/>
      <c r="C377" s="224" t="s">
        <v>453</v>
      </c>
      <c r="D377" s="224" t="s">
        <v>164</v>
      </c>
      <c r="E377" s="225" t="s">
        <v>454</v>
      </c>
      <c r="F377" s="226" t="s">
        <v>455</v>
      </c>
      <c r="G377" s="227" t="s">
        <v>103</v>
      </c>
      <c r="H377" s="228">
        <v>52.140000000000001</v>
      </c>
      <c r="I377" s="229"/>
      <c r="J377" s="230">
        <f>ROUND(I377*H377,2)</f>
        <v>0</v>
      </c>
      <c r="K377" s="226" t="s">
        <v>231</v>
      </c>
      <c r="L377" s="43"/>
      <c r="M377" s="231" t="s">
        <v>1</v>
      </c>
      <c r="N377" s="232" t="s">
        <v>47</v>
      </c>
      <c r="O377" s="86"/>
      <c r="P377" s="233">
        <f>O377*H377</f>
        <v>0</v>
      </c>
      <c r="Q377" s="233">
        <v>0</v>
      </c>
      <c r="R377" s="233">
        <f>Q377*H377</f>
        <v>0</v>
      </c>
      <c r="S377" s="233">
        <v>0</v>
      </c>
      <c r="T377" s="234">
        <f>S377*H377</f>
        <v>0</v>
      </c>
      <c r="AR377" s="235" t="s">
        <v>90</v>
      </c>
      <c r="AT377" s="235" t="s">
        <v>164</v>
      </c>
      <c r="AU377" s="235" t="s">
        <v>93</v>
      </c>
      <c r="AY377" s="16" t="s">
        <v>160</v>
      </c>
      <c r="BE377" s="236">
        <f>IF(N377="základní",J377,0)</f>
        <v>0</v>
      </c>
      <c r="BF377" s="236">
        <f>IF(N377="snížená",J377,0)</f>
        <v>0</v>
      </c>
      <c r="BG377" s="236">
        <f>IF(N377="zákl. přenesená",J377,0)</f>
        <v>0</v>
      </c>
      <c r="BH377" s="236">
        <f>IF(N377="sníž. přenesená",J377,0)</f>
        <v>0</v>
      </c>
      <c r="BI377" s="236">
        <f>IF(N377="nulová",J377,0)</f>
        <v>0</v>
      </c>
      <c r="BJ377" s="16" t="s">
        <v>90</v>
      </c>
      <c r="BK377" s="236">
        <f>ROUND(I377*H377,2)</f>
        <v>0</v>
      </c>
      <c r="BL377" s="16" t="s">
        <v>90</v>
      </c>
      <c r="BM377" s="235" t="s">
        <v>456</v>
      </c>
    </row>
    <row r="378" s="13" customFormat="1">
      <c r="B378" s="248"/>
      <c r="C378" s="249"/>
      <c r="D378" s="239" t="s">
        <v>169</v>
      </c>
      <c r="E378" s="250" t="s">
        <v>1</v>
      </c>
      <c r="F378" s="251" t="s">
        <v>457</v>
      </c>
      <c r="G378" s="249"/>
      <c r="H378" s="252">
        <v>16.059999999999999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AT378" s="258" t="s">
        <v>169</v>
      </c>
      <c r="AU378" s="258" t="s">
        <v>93</v>
      </c>
      <c r="AV378" s="13" t="s">
        <v>93</v>
      </c>
      <c r="AW378" s="13" t="s">
        <v>38</v>
      </c>
      <c r="AX378" s="13" t="s">
        <v>82</v>
      </c>
      <c r="AY378" s="258" t="s">
        <v>160</v>
      </c>
    </row>
    <row r="379" s="13" customFormat="1">
      <c r="B379" s="248"/>
      <c r="C379" s="249"/>
      <c r="D379" s="239" t="s">
        <v>169</v>
      </c>
      <c r="E379" s="250" t="s">
        <v>1</v>
      </c>
      <c r="F379" s="251" t="s">
        <v>458</v>
      </c>
      <c r="G379" s="249"/>
      <c r="H379" s="252">
        <v>36.079999999999998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AT379" s="258" t="s">
        <v>169</v>
      </c>
      <c r="AU379" s="258" t="s">
        <v>93</v>
      </c>
      <c r="AV379" s="13" t="s">
        <v>93</v>
      </c>
      <c r="AW379" s="13" t="s">
        <v>38</v>
      </c>
      <c r="AX379" s="13" t="s">
        <v>82</v>
      </c>
      <c r="AY379" s="258" t="s">
        <v>160</v>
      </c>
    </row>
    <row r="380" s="14" customFormat="1">
      <c r="B380" s="259"/>
      <c r="C380" s="260"/>
      <c r="D380" s="239" t="s">
        <v>169</v>
      </c>
      <c r="E380" s="261" t="s">
        <v>123</v>
      </c>
      <c r="F380" s="262" t="s">
        <v>173</v>
      </c>
      <c r="G380" s="260"/>
      <c r="H380" s="263">
        <v>52.140000000000001</v>
      </c>
      <c r="I380" s="264"/>
      <c r="J380" s="260"/>
      <c r="K380" s="260"/>
      <c r="L380" s="265"/>
      <c r="M380" s="266"/>
      <c r="N380" s="267"/>
      <c r="O380" s="267"/>
      <c r="P380" s="267"/>
      <c r="Q380" s="267"/>
      <c r="R380" s="267"/>
      <c r="S380" s="267"/>
      <c r="T380" s="268"/>
      <c r="AT380" s="269" t="s">
        <v>169</v>
      </c>
      <c r="AU380" s="269" t="s">
        <v>93</v>
      </c>
      <c r="AV380" s="14" t="s">
        <v>174</v>
      </c>
      <c r="AW380" s="14" t="s">
        <v>38</v>
      </c>
      <c r="AX380" s="14" t="s">
        <v>90</v>
      </c>
      <c r="AY380" s="269" t="s">
        <v>160</v>
      </c>
    </row>
    <row r="381" s="1" customFormat="1" ht="16.5" customHeight="1">
      <c r="B381" s="38"/>
      <c r="C381" s="270" t="s">
        <v>459</v>
      </c>
      <c r="D381" s="270" t="s">
        <v>234</v>
      </c>
      <c r="E381" s="271" t="s">
        <v>460</v>
      </c>
      <c r="F381" s="272" t="s">
        <v>461</v>
      </c>
      <c r="G381" s="273" t="s">
        <v>103</v>
      </c>
      <c r="H381" s="274">
        <v>52.140000000000001</v>
      </c>
      <c r="I381" s="275"/>
      <c r="J381" s="276">
        <f>ROUND(I381*H381,2)</f>
        <v>0</v>
      </c>
      <c r="K381" s="272" t="s">
        <v>231</v>
      </c>
      <c r="L381" s="277"/>
      <c r="M381" s="278" t="s">
        <v>1</v>
      </c>
      <c r="N381" s="279" t="s">
        <v>47</v>
      </c>
      <c r="O381" s="86"/>
      <c r="P381" s="233">
        <f>O381*H381</f>
        <v>0</v>
      </c>
      <c r="Q381" s="233">
        <v>0.00048000000000000001</v>
      </c>
      <c r="R381" s="233">
        <f>Q381*H381</f>
        <v>0.025027199999999999</v>
      </c>
      <c r="S381" s="233">
        <v>0</v>
      </c>
      <c r="T381" s="234">
        <f>S381*H381</f>
        <v>0</v>
      </c>
      <c r="AR381" s="235" t="s">
        <v>306</v>
      </c>
      <c r="AT381" s="235" t="s">
        <v>234</v>
      </c>
      <c r="AU381" s="235" t="s">
        <v>93</v>
      </c>
      <c r="AY381" s="16" t="s">
        <v>160</v>
      </c>
      <c r="BE381" s="236">
        <f>IF(N381="základní",J381,0)</f>
        <v>0</v>
      </c>
      <c r="BF381" s="236">
        <f>IF(N381="snížená",J381,0)</f>
        <v>0</v>
      </c>
      <c r="BG381" s="236">
        <f>IF(N381="zákl. přenesená",J381,0)</f>
        <v>0</v>
      </c>
      <c r="BH381" s="236">
        <f>IF(N381="sníž. přenesená",J381,0)</f>
        <v>0</v>
      </c>
      <c r="BI381" s="236">
        <f>IF(N381="nulová",J381,0)</f>
        <v>0</v>
      </c>
      <c r="BJ381" s="16" t="s">
        <v>90</v>
      </c>
      <c r="BK381" s="236">
        <f>ROUND(I381*H381,2)</f>
        <v>0</v>
      </c>
      <c r="BL381" s="16" t="s">
        <v>306</v>
      </c>
      <c r="BM381" s="235" t="s">
        <v>462</v>
      </c>
    </row>
    <row r="382" s="1" customFormat="1" ht="24" customHeight="1">
      <c r="B382" s="38"/>
      <c r="C382" s="224" t="s">
        <v>463</v>
      </c>
      <c r="D382" s="224" t="s">
        <v>164</v>
      </c>
      <c r="E382" s="225" t="s">
        <v>464</v>
      </c>
      <c r="F382" s="226" t="s">
        <v>465</v>
      </c>
      <c r="G382" s="227" t="s">
        <v>103</v>
      </c>
      <c r="H382" s="228">
        <v>60.939999999999998</v>
      </c>
      <c r="I382" s="229"/>
      <c r="J382" s="230">
        <f>ROUND(I382*H382,2)</f>
        <v>0</v>
      </c>
      <c r="K382" s="226" t="s">
        <v>1</v>
      </c>
      <c r="L382" s="43"/>
      <c r="M382" s="231" t="s">
        <v>1</v>
      </c>
      <c r="N382" s="232" t="s">
        <v>47</v>
      </c>
      <c r="O382" s="86"/>
      <c r="P382" s="233">
        <f>O382*H382</f>
        <v>0</v>
      </c>
      <c r="Q382" s="233">
        <v>0</v>
      </c>
      <c r="R382" s="233">
        <f>Q382*H382</f>
        <v>0</v>
      </c>
      <c r="S382" s="233">
        <v>0</v>
      </c>
      <c r="T382" s="234">
        <f>S382*H382</f>
        <v>0</v>
      </c>
      <c r="AR382" s="235" t="s">
        <v>262</v>
      </c>
      <c r="AT382" s="235" t="s">
        <v>164</v>
      </c>
      <c r="AU382" s="235" t="s">
        <v>93</v>
      </c>
      <c r="AY382" s="16" t="s">
        <v>160</v>
      </c>
      <c r="BE382" s="236">
        <f>IF(N382="základní",J382,0)</f>
        <v>0</v>
      </c>
      <c r="BF382" s="236">
        <f>IF(N382="snížená",J382,0)</f>
        <v>0</v>
      </c>
      <c r="BG382" s="236">
        <f>IF(N382="zákl. přenesená",J382,0)</f>
        <v>0</v>
      </c>
      <c r="BH382" s="236">
        <f>IF(N382="sníž. přenesená",J382,0)</f>
        <v>0</v>
      </c>
      <c r="BI382" s="236">
        <f>IF(N382="nulová",J382,0)</f>
        <v>0</v>
      </c>
      <c r="BJ382" s="16" t="s">
        <v>90</v>
      </c>
      <c r="BK382" s="236">
        <f>ROUND(I382*H382,2)</f>
        <v>0</v>
      </c>
      <c r="BL382" s="16" t="s">
        <v>262</v>
      </c>
      <c r="BM382" s="235" t="s">
        <v>466</v>
      </c>
    </row>
    <row r="383" s="12" customFormat="1">
      <c r="B383" s="237"/>
      <c r="C383" s="238"/>
      <c r="D383" s="239" t="s">
        <v>169</v>
      </c>
      <c r="E383" s="240" t="s">
        <v>1</v>
      </c>
      <c r="F383" s="241" t="s">
        <v>467</v>
      </c>
      <c r="G383" s="238"/>
      <c r="H383" s="240" t="s">
        <v>1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AT383" s="247" t="s">
        <v>169</v>
      </c>
      <c r="AU383" s="247" t="s">
        <v>93</v>
      </c>
      <c r="AV383" s="12" t="s">
        <v>90</v>
      </c>
      <c r="AW383" s="12" t="s">
        <v>38</v>
      </c>
      <c r="AX383" s="12" t="s">
        <v>82</v>
      </c>
      <c r="AY383" s="247" t="s">
        <v>160</v>
      </c>
    </row>
    <row r="384" s="13" customFormat="1">
      <c r="B384" s="248"/>
      <c r="C384" s="249"/>
      <c r="D384" s="239" t="s">
        <v>169</v>
      </c>
      <c r="E384" s="250" t="s">
        <v>1</v>
      </c>
      <c r="F384" s="251" t="s">
        <v>468</v>
      </c>
      <c r="G384" s="249"/>
      <c r="H384" s="252">
        <v>18.600000000000001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AT384" s="258" t="s">
        <v>169</v>
      </c>
      <c r="AU384" s="258" t="s">
        <v>93</v>
      </c>
      <c r="AV384" s="13" t="s">
        <v>93</v>
      </c>
      <c r="AW384" s="13" t="s">
        <v>38</v>
      </c>
      <c r="AX384" s="13" t="s">
        <v>82</v>
      </c>
      <c r="AY384" s="258" t="s">
        <v>160</v>
      </c>
    </row>
    <row r="385" s="13" customFormat="1">
      <c r="B385" s="248"/>
      <c r="C385" s="249"/>
      <c r="D385" s="239" t="s">
        <v>169</v>
      </c>
      <c r="E385" s="250" t="s">
        <v>1</v>
      </c>
      <c r="F385" s="251" t="s">
        <v>469</v>
      </c>
      <c r="G385" s="249"/>
      <c r="H385" s="252">
        <v>36.799999999999997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AT385" s="258" t="s">
        <v>169</v>
      </c>
      <c r="AU385" s="258" t="s">
        <v>93</v>
      </c>
      <c r="AV385" s="13" t="s">
        <v>93</v>
      </c>
      <c r="AW385" s="13" t="s">
        <v>38</v>
      </c>
      <c r="AX385" s="13" t="s">
        <v>82</v>
      </c>
      <c r="AY385" s="258" t="s">
        <v>160</v>
      </c>
    </row>
    <row r="386" s="14" customFormat="1">
      <c r="B386" s="259"/>
      <c r="C386" s="260"/>
      <c r="D386" s="239" t="s">
        <v>169</v>
      </c>
      <c r="E386" s="261" t="s">
        <v>126</v>
      </c>
      <c r="F386" s="262" t="s">
        <v>173</v>
      </c>
      <c r="G386" s="260"/>
      <c r="H386" s="263">
        <v>55.399999999999999</v>
      </c>
      <c r="I386" s="264"/>
      <c r="J386" s="260"/>
      <c r="K386" s="260"/>
      <c r="L386" s="265"/>
      <c r="M386" s="266"/>
      <c r="N386" s="267"/>
      <c r="O386" s="267"/>
      <c r="P386" s="267"/>
      <c r="Q386" s="267"/>
      <c r="R386" s="267"/>
      <c r="S386" s="267"/>
      <c r="T386" s="268"/>
      <c r="AT386" s="269" t="s">
        <v>169</v>
      </c>
      <c r="AU386" s="269" t="s">
        <v>93</v>
      </c>
      <c r="AV386" s="14" t="s">
        <v>174</v>
      </c>
      <c r="AW386" s="14" t="s">
        <v>38</v>
      </c>
      <c r="AX386" s="14" t="s">
        <v>82</v>
      </c>
      <c r="AY386" s="269" t="s">
        <v>160</v>
      </c>
    </row>
    <row r="387" s="13" customFormat="1">
      <c r="B387" s="248"/>
      <c r="C387" s="249"/>
      <c r="D387" s="239" t="s">
        <v>169</v>
      </c>
      <c r="E387" s="250" t="s">
        <v>1</v>
      </c>
      <c r="F387" s="251" t="s">
        <v>470</v>
      </c>
      <c r="G387" s="249"/>
      <c r="H387" s="252">
        <v>60.939999999999998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AT387" s="258" t="s">
        <v>169</v>
      </c>
      <c r="AU387" s="258" t="s">
        <v>93</v>
      </c>
      <c r="AV387" s="13" t="s">
        <v>93</v>
      </c>
      <c r="AW387" s="13" t="s">
        <v>38</v>
      </c>
      <c r="AX387" s="13" t="s">
        <v>82</v>
      </c>
      <c r="AY387" s="258" t="s">
        <v>160</v>
      </c>
    </row>
    <row r="388" s="14" customFormat="1">
      <c r="B388" s="259"/>
      <c r="C388" s="260"/>
      <c r="D388" s="239" t="s">
        <v>169</v>
      </c>
      <c r="E388" s="261" t="s">
        <v>1</v>
      </c>
      <c r="F388" s="262" t="s">
        <v>173</v>
      </c>
      <c r="G388" s="260"/>
      <c r="H388" s="263">
        <v>60.939999999999998</v>
      </c>
      <c r="I388" s="264"/>
      <c r="J388" s="260"/>
      <c r="K388" s="260"/>
      <c r="L388" s="265"/>
      <c r="M388" s="266"/>
      <c r="N388" s="267"/>
      <c r="O388" s="267"/>
      <c r="P388" s="267"/>
      <c r="Q388" s="267"/>
      <c r="R388" s="267"/>
      <c r="S388" s="267"/>
      <c r="T388" s="268"/>
      <c r="AT388" s="269" t="s">
        <v>169</v>
      </c>
      <c r="AU388" s="269" t="s">
        <v>93</v>
      </c>
      <c r="AV388" s="14" t="s">
        <v>174</v>
      </c>
      <c r="AW388" s="14" t="s">
        <v>38</v>
      </c>
      <c r="AX388" s="14" t="s">
        <v>90</v>
      </c>
      <c r="AY388" s="269" t="s">
        <v>160</v>
      </c>
    </row>
    <row r="389" s="1" customFormat="1" ht="24" customHeight="1">
      <c r="B389" s="38"/>
      <c r="C389" s="270" t="s">
        <v>471</v>
      </c>
      <c r="D389" s="270" t="s">
        <v>234</v>
      </c>
      <c r="E389" s="271" t="s">
        <v>472</v>
      </c>
      <c r="F389" s="272" t="s">
        <v>473</v>
      </c>
      <c r="G389" s="273" t="s">
        <v>103</v>
      </c>
      <c r="H389" s="274">
        <v>60.939999999999998</v>
      </c>
      <c r="I389" s="275"/>
      <c r="J389" s="276">
        <f>ROUND(I389*H389,2)</f>
        <v>0</v>
      </c>
      <c r="K389" s="272" t="s">
        <v>474</v>
      </c>
      <c r="L389" s="277"/>
      <c r="M389" s="278" t="s">
        <v>1</v>
      </c>
      <c r="N389" s="279" t="s">
        <v>47</v>
      </c>
      <c r="O389" s="86"/>
      <c r="P389" s="233">
        <f>O389*H389</f>
        <v>0</v>
      </c>
      <c r="Q389" s="233">
        <v>0.00022000000000000001</v>
      </c>
      <c r="R389" s="233">
        <f>Q389*H389</f>
        <v>0.0134068</v>
      </c>
      <c r="S389" s="233">
        <v>0</v>
      </c>
      <c r="T389" s="234">
        <f>S389*H389</f>
        <v>0</v>
      </c>
      <c r="AR389" s="235" t="s">
        <v>93</v>
      </c>
      <c r="AT389" s="235" t="s">
        <v>234</v>
      </c>
      <c r="AU389" s="235" t="s">
        <v>93</v>
      </c>
      <c r="AY389" s="16" t="s">
        <v>160</v>
      </c>
      <c r="BE389" s="236">
        <f>IF(N389="základní",J389,0)</f>
        <v>0</v>
      </c>
      <c r="BF389" s="236">
        <f>IF(N389="snížená",J389,0)</f>
        <v>0</v>
      </c>
      <c r="BG389" s="236">
        <f>IF(N389="zákl. přenesená",J389,0)</f>
        <v>0</v>
      </c>
      <c r="BH389" s="236">
        <f>IF(N389="sníž. přenesená",J389,0)</f>
        <v>0</v>
      </c>
      <c r="BI389" s="236">
        <f>IF(N389="nulová",J389,0)</f>
        <v>0</v>
      </c>
      <c r="BJ389" s="16" t="s">
        <v>90</v>
      </c>
      <c r="BK389" s="236">
        <f>ROUND(I389*H389,2)</f>
        <v>0</v>
      </c>
      <c r="BL389" s="16" t="s">
        <v>90</v>
      </c>
      <c r="BM389" s="235" t="s">
        <v>475</v>
      </c>
    </row>
    <row r="390" s="1" customFormat="1" ht="24" customHeight="1">
      <c r="B390" s="38"/>
      <c r="C390" s="224" t="s">
        <v>476</v>
      </c>
      <c r="D390" s="224" t="s">
        <v>164</v>
      </c>
      <c r="E390" s="225" t="s">
        <v>477</v>
      </c>
      <c r="F390" s="226" t="s">
        <v>478</v>
      </c>
      <c r="G390" s="227" t="s">
        <v>103</v>
      </c>
      <c r="H390" s="228">
        <v>40</v>
      </c>
      <c r="I390" s="229"/>
      <c r="J390" s="230">
        <f>ROUND(I390*H390,2)</f>
        <v>0</v>
      </c>
      <c r="K390" s="226" t="s">
        <v>1</v>
      </c>
      <c r="L390" s="43"/>
      <c r="M390" s="231" t="s">
        <v>1</v>
      </c>
      <c r="N390" s="232" t="s">
        <v>47</v>
      </c>
      <c r="O390" s="86"/>
      <c r="P390" s="233">
        <f>O390*H390</f>
        <v>0</v>
      </c>
      <c r="Q390" s="233">
        <v>0</v>
      </c>
      <c r="R390" s="233">
        <f>Q390*H390</f>
        <v>0</v>
      </c>
      <c r="S390" s="233">
        <v>0</v>
      </c>
      <c r="T390" s="234">
        <f>S390*H390</f>
        <v>0</v>
      </c>
      <c r="AR390" s="235" t="s">
        <v>167</v>
      </c>
      <c r="AT390" s="235" t="s">
        <v>164</v>
      </c>
      <c r="AU390" s="235" t="s">
        <v>93</v>
      </c>
      <c r="AY390" s="16" t="s">
        <v>160</v>
      </c>
      <c r="BE390" s="236">
        <f>IF(N390="základní",J390,0)</f>
        <v>0</v>
      </c>
      <c r="BF390" s="236">
        <f>IF(N390="snížená",J390,0)</f>
        <v>0</v>
      </c>
      <c r="BG390" s="236">
        <f>IF(N390="zákl. přenesená",J390,0)</f>
        <v>0</v>
      </c>
      <c r="BH390" s="236">
        <f>IF(N390="sníž. přenesená",J390,0)</f>
        <v>0</v>
      </c>
      <c r="BI390" s="236">
        <f>IF(N390="nulová",J390,0)</f>
        <v>0</v>
      </c>
      <c r="BJ390" s="16" t="s">
        <v>90</v>
      </c>
      <c r="BK390" s="236">
        <f>ROUND(I390*H390,2)</f>
        <v>0</v>
      </c>
      <c r="BL390" s="16" t="s">
        <v>167</v>
      </c>
      <c r="BM390" s="235" t="s">
        <v>479</v>
      </c>
    </row>
    <row r="391" s="12" customFormat="1">
      <c r="B391" s="237"/>
      <c r="C391" s="238"/>
      <c r="D391" s="239" t="s">
        <v>169</v>
      </c>
      <c r="E391" s="240" t="s">
        <v>1</v>
      </c>
      <c r="F391" s="241" t="s">
        <v>216</v>
      </c>
      <c r="G391" s="238"/>
      <c r="H391" s="240" t="s">
        <v>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AT391" s="247" t="s">
        <v>169</v>
      </c>
      <c r="AU391" s="247" t="s">
        <v>93</v>
      </c>
      <c r="AV391" s="12" t="s">
        <v>90</v>
      </c>
      <c r="AW391" s="12" t="s">
        <v>38</v>
      </c>
      <c r="AX391" s="12" t="s">
        <v>82</v>
      </c>
      <c r="AY391" s="247" t="s">
        <v>160</v>
      </c>
    </row>
    <row r="392" s="13" customFormat="1">
      <c r="B392" s="248"/>
      <c r="C392" s="249"/>
      <c r="D392" s="239" t="s">
        <v>169</v>
      </c>
      <c r="E392" s="250" t="s">
        <v>1</v>
      </c>
      <c r="F392" s="251" t="s">
        <v>480</v>
      </c>
      <c r="G392" s="249"/>
      <c r="H392" s="252">
        <v>5</v>
      </c>
      <c r="I392" s="253"/>
      <c r="J392" s="249"/>
      <c r="K392" s="249"/>
      <c r="L392" s="254"/>
      <c r="M392" s="255"/>
      <c r="N392" s="256"/>
      <c r="O392" s="256"/>
      <c r="P392" s="256"/>
      <c r="Q392" s="256"/>
      <c r="R392" s="256"/>
      <c r="S392" s="256"/>
      <c r="T392" s="257"/>
      <c r="AT392" s="258" t="s">
        <v>169</v>
      </c>
      <c r="AU392" s="258" t="s">
        <v>93</v>
      </c>
      <c r="AV392" s="13" t="s">
        <v>93</v>
      </c>
      <c r="AW392" s="13" t="s">
        <v>38</v>
      </c>
      <c r="AX392" s="13" t="s">
        <v>82</v>
      </c>
      <c r="AY392" s="258" t="s">
        <v>160</v>
      </c>
    </row>
    <row r="393" s="13" customFormat="1">
      <c r="B393" s="248"/>
      <c r="C393" s="249"/>
      <c r="D393" s="239" t="s">
        <v>169</v>
      </c>
      <c r="E393" s="250" t="s">
        <v>1</v>
      </c>
      <c r="F393" s="251" t="s">
        <v>481</v>
      </c>
      <c r="G393" s="249"/>
      <c r="H393" s="252">
        <v>15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AT393" s="258" t="s">
        <v>169</v>
      </c>
      <c r="AU393" s="258" t="s">
        <v>93</v>
      </c>
      <c r="AV393" s="13" t="s">
        <v>93</v>
      </c>
      <c r="AW393" s="13" t="s">
        <v>38</v>
      </c>
      <c r="AX393" s="13" t="s">
        <v>82</v>
      </c>
      <c r="AY393" s="258" t="s">
        <v>160</v>
      </c>
    </row>
    <row r="394" s="12" customFormat="1">
      <c r="B394" s="237"/>
      <c r="C394" s="238"/>
      <c r="D394" s="239" t="s">
        <v>169</v>
      </c>
      <c r="E394" s="240" t="s">
        <v>1</v>
      </c>
      <c r="F394" s="241" t="s">
        <v>218</v>
      </c>
      <c r="G394" s="238"/>
      <c r="H394" s="240" t="s">
        <v>1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AT394" s="247" t="s">
        <v>169</v>
      </c>
      <c r="AU394" s="247" t="s">
        <v>93</v>
      </c>
      <c r="AV394" s="12" t="s">
        <v>90</v>
      </c>
      <c r="AW394" s="12" t="s">
        <v>38</v>
      </c>
      <c r="AX394" s="12" t="s">
        <v>82</v>
      </c>
      <c r="AY394" s="247" t="s">
        <v>160</v>
      </c>
    </row>
    <row r="395" s="13" customFormat="1">
      <c r="B395" s="248"/>
      <c r="C395" s="249"/>
      <c r="D395" s="239" t="s">
        <v>169</v>
      </c>
      <c r="E395" s="250" t="s">
        <v>1</v>
      </c>
      <c r="F395" s="251" t="s">
        <v>480</v>
      </c>
      <c r="G395" s="249"/>
      <c r="H395" s="252">
        <v>5</v>
      </c>
      <c r="I395" s="253"/>
      <c r="J395" s="249"/>
      <c r="K395" s="249"/>
      <c r="L395" s="254"/>
      <c r="M395" s="255"/>
      <c r="N395" s="256"/>
      <c r="O395" s="256"/>
      <c r="P395" s="256"/>
      <c r="Q395" s="256"/>
      <c r="R395" s="256"/>
      <c r="S395" s="256"/>
      <c r="T395" s="257"/>
      <c r="AT395" s="258" t="s">
        <v>169</v>
      </c>
      <c r="AU395" s="258" t="s">
        <v>93</v>
      </c>
      <c r="AV395" s="13" t="s">
        <v>93</v>
      </c>
      <c r="AW395" s="13" t="s">
        <v>38</v>
      </c>
      <c r="AX395" s="13" t="s">
        <v>82</v>
      </c>
      <c r="AY395" s="258" t="s">
        <v>160</v>
      </c>
    </row>
    <row r="396" s="13" customFormat="1">
      <c r="B396" s="248"/>
      <c r="C396" s="249"/>
      <c r="D396" s="239" t="s">
        <v>169</v>
      </c>
      <c r="E396" s="250" t="s">
        <v>1</v>
      </c>
      <c r="F396" s="251" t="s">
        <v>481</v>
      </c>
      <c r="G396" s="249"/>
      <c r="H396" s="252">
        <v>15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AT396" s="258" t="s">
        <v>169</v>
      </c>
      <c r="AU396" s="258" t="s">
        <v>93</v>
      </c>
      <c r="AV396" s="13" t="s">
        <v>93</v>
      </c>
      <c r="AW396" s="13" t="s">
        <v>38</v>
      </c>
      <c r="AX396" s="13" t="s">
        <v>82</v>
      </c>
      <c r="AY396" s="258" t="s">
        <v>160</v>
      </c>
    </row>
    <row r="397" s="14" customFormat="1">
      <c r="B397" s="259"/>
      <c r="C397" s="260"/>
      <c r="D397" s="239" t="s">
        <v>169</v>
      </c>
      <c r="E397" s="261" t="s">
        <v>94</v>
      </c>
      <c r="F397" s="262" t="s">
        <v>173</v>
      </c>
      <c r="G397" s="260"/>
      <c r="H397" s="263">
        <v>40</v>
      </c>
      <c r="I397" s="264"/>
      <c r="J397" s="260"/>
      <c r="K397" s="260"/>
      <c r="L397" s="265"/>
      <c r="M397" s="266"/>
      <c r="N397" s="267"/>
      <c r="O397" s="267"/>
      <c r="P397" s="267"/>
      <c r="Q397" s="267"/>
      <c r="R397" s="267"/>
      <c r="S397" s="267"/>
      <c r="T397" s="268"/>
      <c r="AT397" s="269" t="s">
        <v>169</v>
      </c>
      <c r="AU397" s="269" t="s">
        <v>93</v>
      </c>
      <c r="AV397" s="14" t="s">
        <v>174</v>
      </c>
      <c r="AW397" s="14" t="s">
        <v>38</v>
      </c>
      <c r="AX397" s="14" t="s">
        <v>90</v>
      </c>
      <c r="AY397" s="269" t="s">
        <v>160</v>
      </c>
    </row>
    <row r="398" s="1" customFormat="1" ht="24" customHeight="1">
      <c r="B398" s="38"/>
      <c r="C398" s="224" t="s">
        <v>482</v>
      </c>
      <c r="D398" s="224" t="s">
        <v>164</v>
      </c>
      <c r="E398" s="225" t="s">
        <v>483</v>
      </c>
      <c r="F398" s="226" t="s">
        <v>484</v>
      </c>
      <c r="G398" s="227" t="s">
        <v>103</v>
      </c>
      <c r="H398" s="228">
        <v>10</v>
      </c>
      <c r="I398" s="229"/>
      <c r="J398" s="230">
        <f>ROUND(I398*H398,2)</f>
        <v>0</v>
      </c>
      <c r="K398" s="226" t="s">
        <v>1</v>
      </c>
      <c r="L398" s="43"/>
      <c r="M398" s="231" t="s">
        <v>1</v>
      </c>
      <c r="N398" s="232" t="s">
        <v>47</v>
      </c>
      <c r="O398" s="86"/>
      <c r="P398" s="233">
        <f>O398*H398</f>
        <v>0</v>
      </c>
      <c r="Q398" s="233">
        <v>0</v>
      </c>
      <c r="R398" s="233">
        <f>Q398*H398</f>
        <v>0</v>
      </c>
      <c r="S398" s="233">
        <v>0</v>
      </c>
      <c r="T398" s="234">
        <f>S398*H398</f>
        <v>0</v>
      </c>
      <c r="AR398" s="235" t="s">
        <v>167</v>
      </c>
      <c r="AT398" s="235" t="s">
        <v>164</v>
      </c>
      <c r="AU398" s="235" t="s">
        <v>93</v>
      </c>
      <c r="AY398" s="16" t="s">
        <v>160</v>
      </c>
      <c r="BE398" s="236">
        <f>IF(N398="základní",J398,0)</f>
        <v>0</v>
      </c>
      <c r="BF398" s="236">
        <f>IF(N398="snížená",J398,0)</f>
        <v>0</v>
      </c>
      <c r="BG398" s="236">
        <f>IF(N398="zákl. přenesená",J398,0)</f>
        <v>0</v>
      </c>
      <c r="BH398" s="236">
        <f>IF(N398="sníž. přenesená",J398,0)</f>
        <v>0</v>
      </c>
      <c r="BI398" s="236">
        <f>IF(N398="nulová",J398,0)</f>
        <v>0</v>
      </c>
      <c r="BJ398" s="16" t="s">
        <v>90</v>
      </c>
      <c r="BK398" s="236">
        <f>ROUND(I398*H398,2)</f>
        <v>0</v>
      </c>
      <c r="BL398" s="16" t="s">
        <v>167</v>
      </c>
      <c r="BM398" s="235" t="s">
        <v>485</v>
      </c>
    </row>
    <row r="399" s="12" customFormat="1">
      <c r="B399" s="237"/>
      <c r="C399" s="238"/>
      <c r="D399" s="239" t="s">
        <v>169</v>
      </c>
      <c r="E399" s="240" t="s">
        <v>1</v>
      </c>
      <c r="F399" s="241" t="s">
        <v>216</v>
      </c>
      <c r="G399" s="238"/>
      <c r="H399" s="240" t="s">
        <v>1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AT399" s="247" t="s">
        <v>169</v>
      </c>
      <c r="AU399" s="247" t="s">
        <v>93</v>
      </c>
      <c r="AV399" s="12" t="s">
        <v>90</v>
      </c>
      <c r="AW399" s="12" t="s">
        <v>38</v>
      </c>
      <c r="AX399" s="12" t="s">
        <v>82</v>
      </c>
      <c r="AY399" s="247" t="s">
        <v>160</v>
      </c>
    </row>
    <row r="400" s="13" customFormat="1">
      <c r="B400" s="248"/>
      <c r="C400" s="249"/>
      <c r="D400" s="239" t="s">
        <v>169</v>
      </c>
      <c r="E400" s="250" t="s">
        <v>1</v>
      </c>
      <c r="F400" s="251" t="s">
        <v>486</v>
      </c>
      <c r="G400" s="249"/>
      <c r="H400" s="252">
        <v>5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AT400" s="258" t="s">
        <v>169</v>
      </c>
      <c r="AU400" s="258" t="s">
        <v>93</v>
      </c>
      <c r="AV400" s="13" t="s">
        <v>93</v>
      </c>
      <c r="AW400" s="13" t="s">
        <v>38</v>
      </c>
      <c r="AX400" s="13" t="s">
        <v>82</v>
      </c>
      <c r="AY400" s="258" t="s">
        <v>160</v>
      </c>
    </row>
    <row r="401" s="12" customFormat="1">
      <c r="B401" s="237"/>
      <c r="C401" s="238"/>
      <c r="D401" s="239" t="s">
        <v>169</v>
      </c>
      <c r="E401" s="240" t="s">
        <v>1</v>
      </c>
      <c r="F401" s="241" t="s">
        <v>218</v>
      </c>
      <c r="G401" s="238"/>
      <c r="H401" s="240" t="s">
        <v>1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AT401" s="247" t="s">
        <v>169</v>
      </c>
      <c r="AU401" s="247" t="s">
        <v>93</v>
      </c>
      <c r="AV401" s="12" t="s">
        <v>90</v>
      </c>
      <c r="AW401" s="12" t="s">
        <v>38</v>
      </c>
      <c r="AX401" s="12" t="s">
        <v>82</v>
      </c>
      <c r="AY401" s="247" t="s">
        <v>160</v>
      </c>
    </row>
    <row r="402" s="13" customFormat="1">
      <c r="B402" s="248"/>
      <c r="C402" s="249"/>
      <c r="D402" s="239" t="s">
        <v>169</v>
      </c>
      <c r="E402" s="250" t="s">
        <v>1</v>
      </c>
      <c r="F402" s="251" t="s">
        <v>486</v>
      </c>
      <c r="G402" s="249"/>
      <c r="H402" s="252">
        <v>5</v>
      </c>
      <c r="I402" s="253"/>
      <c r="J402" s="249"/>
      <c r="K402" s="249"/>
      <c r="L402" s="254"/>
      <c r="M402" s="255"/>
      <c r="N402" s="256"/>
      <c r="O402" s="256"/>
      <c r="P402" s="256"/>
      <c r="Q402" s="256"/>
      <c r="R402" s="256"/>
      <c r="S402" s="256"/>
      <c r="T402" s="257"/>
      <c r="AT402" s="258" t="s">
        <v>169</v>
      </c>
      <c r="AU402" s="258" t="s">
        <v>93</v>
      </c>
      <c r="AV402" s="13" t="s">
        <v>93</v>
      </c>
      <c r="AW402" s="13" t="s">
        <v>38</v>
      </c>
      <c r="AX402" s="13" t="s">
        <v>82</v>
      </c>
      <c r="AY402" s="258" t="s">
        <v>160</v>
      </c>
    </row>
    <row r="403" s="14" customFormat="1">
      <c r="B403" s="259"/>
      <c r="C403" s="260"/>
      <c r="D403" s="239" t="s">
        <v>169</v>
      </c>
      <c r="E403" s="261" t="s">
        <v>97</v>
      </c>
      <c r="F403" s="262" t="s">
        <v>173</v>
      </c>
      <c r="G403" s="260"/>
      <c r="H403" s="263">
        <v>10</v>
      </c>
      <c r="I403" s="264"/>
      <c r="J403" s="260"/>
      <c r="K403" s="260"/>
      <c r="L403" s="265"/>
      <c r="M403" s="266"/>
      <c r="N403" s="267"/>
      <c r="O403" s="267"/>
      <c r="P403" s="267"/>
      <c r="Q403" s="267"/>
      <c r="R403" s="267"/>
      <c r="S403" s="267"/>
      <c r="T403" s="268"/>
      <c r="AT403" s="269" t="s">
        <v>169</v>
      </c>
      <c r="AU403" s="269" t="s">
        <v>93</v>
      </c>
      <c r="AV403" s="14" t="s">
        <v>174</v>
      </c>
      <c r="AW403" s="14" t="s">
        <v>38</v>
      </c>
      <c r="AX403" s="14" t="s">
        <v>90</v>
      </c>
      <c r="AY403" s="269" t="s">
        <v>160</v>
      </c>
    </row>
    <row r="404" s="1" customFormat="1" ht="24" customHeight="1">
      <c r="B404" s="38"/>
      <c r="C404" s="224" t="s">
        <v>487</v>
      </c>
      <c r="D404" s="224" t="s">
        <v>164</v>
      </c>
      <c r="E404" s="225" t="s">
        <v>488</v>
      </c>
      <c r="F404" s="226" t="s">
        <v>489</v>
      </c>
      <c r="G404" s="227" t="s">
        <v>178</v>
      </c>
      <c r="H404" s="228">
        <v>8</v>
      </c>
      <c r="I404" s="229"/>
      <c r="J404" s="230">
        <f>ROUND(I404*H404,2)</f>
        <v>0</v>
      </c>
      <c r="K404" s="226" t="s">
        <v>231</v>
      </c>
      <c r="L404" s="43"/>
      <c r="M404" s="231" t="s">
        <v>1</v>
      </c>
      <c r="N404" s="232" t="s">
        <v>47</v>
      </c>
      <c r="O404" s="86"/>
      <c r="P404" s="233">
        <f>O404*H404</f>
        <v>0</v>
      </c>
      <c r="Q404" s="233">
        <v>0</v>
      </c>
      <c r="R404" s="233">
        <f>Q404*H404</f>
        <v>0</v>
      </c>
      <c r="S404" s="233">
        <v>0</v>
      </c>
      <c r="T404" s="234">
        <f>S404*H404</f>
        <v>0</v>
      </c>
      <c r="AR404" s="235" t="s">
        <v>90</v>
      </c>
      <c r="AT404" s="235" t="s">
        <v>164</v>
      </c>
      <c r="AU404" s="235" t="s">
        <v>93</v>
      </c>
      <c r="AY404" s="16" t="s">
        <v>160</v>
      </c>
      <c r="BE404" s="236">
        <f>IF(N404="základní",J404,0)</f>
        <v>0</v>
      </c>
      <c r="BF404" s="236">
        <f>IF(N404="snížená",J404,0)</f>
        <v>0</v>
      </c>
      <c r="BG404" s="236">
        <f>IF(N404="zákl. přenesená",J404,0)</f>
        <v>0</v>
      </c>
      <c r="BH404" s="236">
        <f>IF(N404="sníž. přenesená",J404,0)</f>
        <v>0</v>
      </c>
      <c r="BI404" s="236">
        <f>IF(N404="nulová",J404,0)</f>
        <v>0</v>
      </c>
      <c r="BJ404" s="16" t="s">
        <v>90</v>
      </c>
      <c r="BK404" s="236">
        <f>ROUND(I404*H404,2)</f>
        <v>0</v>
      </c>
      <c r="BL404" s="16" t="s">
        <v>90</v>
      </c>
      <c r="BM404" s="235" t="s">
        <v>490</v>
      </c>
    </row>
    <row r="405" s="13" customFormat="1">
      <c r="B405" s="248"/>
      <c r="C405" s="249"/>
      <c r="D405" s="239" t="s">
        <v>169</v>
      </c>
      <c r="E405" s="250" t="s">
        <v>1</v>
      </c>
      <c r="F405" s="251" t="s">
        <v>491</v>
      </c>
      <c r="G405" s="249"/>
      <c r="H405" s="252">
        <v>2</v>
      </c>
      <c r="I405" s="253"/>
      <c r="J405" s="249"/>
      <c r="K405" s="249"/>
      <c r="L405" s="254"/>
      <c r="M405" s="255"/>
      <c r="N405" s="256"/>
      <c r="O405" s="256"/>
      <c r="P405" s="256"/>
      <c r="Q405" s="256"/>
      <c r="R405" s="256"/>
      <c r="S405" s="256"/>
      <c r="T405" s="257"/>
      <c r="AT405" s="258" t="s">
        <v>169</v>
      </c>
      <c r="AU405" s="258" t="s">
        <v>93</v>
      </c>
      <c r="AV405" s="13" t="s">
        <v>93</v>
      </c>
      <c r="AW405" s="13" t="s">
        <v>38</v>
      </c>
      <c r="AX405" s="13" t="s">
        <v>82</v>
      </c>
      <c r="AY405" s="258" t="s">
        <v>160</v>
      </c>
    </row>
    <row r="406" s="13" customFormat="1">
      <c r="B406" s="248"/>
      <c r="C406" s="249"/>
      <c r="D406" s="239" t="s">
        <v>169</v>
      </c>
      <c r="E406" s="250" t="s">
        <v>1</v>
      </c>
      <c r="F406" s="251" t="s">
        <v>492</v>
      </c>
      <c r="G406" s="249"/>
      <c r="H406" s="252">
        <v>2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AT406" s="258" t="s">
        <v>169</v>
      </c>
      <c r="AU406" s="258" t="s">
        <v>93</v>
      </c>
      <c r="AV406" s="13" t="s">
        <v>93</v>
      </c>
      <c r="AW406" s="13" t="s">
        <v>38</v>
      </c>
      <c r="AX406" s="13" t="s">
        <v>82</v>
      </c>
      <c r="AY406" s="258" t="s">
        <v>160</v>
      </c>
    </row>
    <row r="407" s="13" customFormat="1">
      <c r="B407" s="248"/>
      <c r="C407" s="249"/>
      <c r="D407" s="239" t="s">
        <v>169</v>
      </c>
      <c r="E407" s="250" t="s">
        <v>1</v>
      </c>
      <c r="F407" s="251" t="s">
        <v>493</v>
      </c>
      <c r="G407" s="249"/>
      <c r="H407" s="252">
        <v>2</v>
      </c>
      <c r="I407" s="253"/>
      <c r="J407" s="249"/>
      <c r="K407" s="249"/>
      <c r="L407" s="254"/>
      <c r="M407" s="255"/>
      <c r="N407" s="256"/>
      <c r="O407" s="256"/>
      <c r="P407" s="256"/>
      <c r="Q407" s="256"/>
      <c r="R407" s="256"/>
      <c r="S407" s="256"/>
      <c r="T407" s="257"/>
      <c r="AT407" s="258" t="s">
        <v>169</v>
      </c>
      <c r="AU407" s="258" t="s">
        <v>93</v>
      </c>
      <c r="AV407" s="13" t="s">
        <v>93</v>
      </c>
      <c r="AW407" s="13" t="s">
        <v>38</v>
      </c>
      <c r="AX407" s="13" t="s">
        <v>82</v>
      </c>
      <c r="AY407" s="258" t="s">
        <v>160</v>
      </c>
    </row>
    <row r="408" s="13" customFormat="1">
      <c r="B408" s="248"/>
      <c r="C408" s="249"/>
      <c r="D408" s="239" t="s">
        <v>169</v>
      </c>
      <c r="E408" s="250" t="s">
        <v>1</v>
      </c>
      <c r="F408" s="251" t="s">
        <v>494</v>
      </c>
      <c r="G408" s="249"/>
      <c r="H408" s="252">
        <v>2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AT408" s="258" t="s">
        <v>169</v>
      </c>
      <c r="AU408" s="258" t="s">
        <v>93</v>
      </c>
      <c r="AV408" s="13" t="s">
        <v>93</v>
      </c>
      <c r="AW408" s="13" t="s">
        <v>38</v>
      </c>
      <c r="AX408" s="13" t="s">
        <v>82</v>
      </c>
      <c r="AY408" s="258" t="s">
        <v>160</v>
      </c>
    </row>
    <row r="409" s="14" customFormat="1">
      <c r="B409" s="259"/>
      <c r="C409" s="260"/>
      <c r="D409" s="239" t="s">
        <v>169</v>
      </c>
      <c r="E409" s="261" t="s">
        <v>1</v>
      </c>
      <c r="F409" s="262" t="s">
        <v>173</v>
      </c>
      <c r="G409" s="260"/>
      <c r="H409" s="263">
        <v>8</v>
      </c>
      <c r="I409" s="264"/>
      <c r="J409" s="260"/>
      <c r="K409" s="260"/>
      <c r="L409" s="265"/>
      <c r="M409" s="266"/>
      <c r="N409" s="267"/>
      <c r="O409" s="267"/>
      <c r="P409" s="267"/>
      <c r="Q409" s="267"/>
      <c r="R409" s="267"/>
      <c r="S409" s="267"/>
      <c r="T409" s="268"/>
      <c r="AT409" s="269" t="s">
        <v>169</v>
      </c>
      <c r="AU409" s="269" t="s">
        <v>93</v>
      </c>
      <c r="AV409" s="14" t="s">
        <v>174</v>
      </c>
      <c r="AW409" s="14" t="s">
        <v>38</v>
      </c>
      <c r="AX409" s="14" t="s">
        <v>90</v>
      </c>
      <c r="AY409" s="269" t="s">
        <v>160</v>
      </c>
    </row>
    <row r="410" s="1" customFormat="1" ht="16.5" customHeight="1">
      <c r="B410" s="38"/>
      <c r="C410" s="270" t="s">
        <v>495</v>
      </c>
      <c r="D410" s="270" t="s">
        <v>234</v>
      </c>
      <c r="E410" s="271" t="s">
        <v>496</v>
      </c>
      <c r="F410" s="272" t="s">
        <v>497</v>
      </c>
      <c r="G410" s="273" t="s">
        <v>103</v>
      </c>
      <c r="H410" s="274">
        <v>44</v>
      </c>
      <c r="I410" s="275"/>
      <c r="J410" s="276">
        <f>ROUND(I410*H410,2)</f>
        <v>0</v>
      </c>
      <c r="K410" s="272" t="s">
        <v>1</v>
      </c>
      <c r="L410" s="277"/>
      <c r="M410" s="278" t="s">
        <v>1</v>
      </c>
      <c r="N410" s="279" t="s">
        <v>47</v>
      </c>
      <c r="O410" s="86"/>
      <c r="P410" s="233">
        <f>O410*H410</f>
        <v>0</v>
      </c>
      <c r="Q410" s="233">
        <v>0</v>
      </c>
      <c r="R410" s="233">
        <f>Q410*H410</f>
        <v>0</v>
      </c>
      <c r="S410" s="233">
        <v>0</v>
      </c>
      <c r="T410" s="234">
        <f>S410*H410</f>
        <v>0</v>
      </c>
      <c r="AR410" s="235" t="s">
        <v>197</v>
      </c>
      <c r="AT410" s="235" t="s">
        <v>234</v>
      </c>
      <c r="AU410" s="235" t="s">
        <v>93</v>
      </c>
      <c r="AY410" s="16" t="s">
        <v>160</v>
      </c>
      <c r="BE410" s="236">
        <f>IF(N410="základní",J410,0)</f>
        <v>0</v>
      </c>
      <c r="BF410" s="236">
        <f>IF(N410="snížená",J410,0)</f>
        <v>0</v>
      </c>
      <c r="BG410" s="236">
        <f>IF(N410="zákl. přenesená",J410,0)</f>
        <v>0</v>
      </c>
      <c r="BH410" s="236">
        <f>IF(N410="sníž. přenesená",J410,0)</f>
        <v>0</v>
      </c>
      <c r="BI410" s="236">
        <f>IF(N410="nulová",J410,0)</f>
        <v>0</v>
      </c>
      <c r="BJ410" s="16" t="s">
        <v>90</v>
      </c>
      <c r="BK410" s="236">
        <f>ROUND(I410*H410,2)</f>
        <v>0</v>
      </c>
      <c r="BL410" s="16" t="s">
        <v>167</v>
      </c>
      <c r="BM410" s="235" t="s">
        <v>498</v>
      </c>
    </row>
    <row r="411" s="13" customFormat="1">
      <c r="B411" s="248"/>
      <c r="C411" s="249"/>
      <c r="D411" s="239" t="s">
        <v>169</v>
      </c>
      <c r="E411" s="250" t="s">
        <v>1</v>
      </c>
      <c r="F411" s="251" t="s">
        <v>94</v>
      </c>
      <c r="G411" s="249"/>
      <c r="H411" s="252">
        <v>40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AT411" s="258" t="s">
        <v>169</v>
      </c>
      <c r="AU411" s="258" t="s">
        <v>93</v>
      </c>
      <c r="AV411" s="13" t="s">
        <v>93</v>
      </c>
      <c r="AW411" s="13" t="s">
        <v>38</v>
      </c>
      <c r="AX411" s="13" t="s">
        <v>82</v>
      </c>
      <c r="AY411" s="258" t="s">
        <v>160</v>
      </c>
    </row>
    <row r="412" s="14" customFormat="1">
      <c r="B412" s="259"/>
      <c r="C412" s="260"/>
      <c r="D412" s="239" t="s">
        <v>169</v>
      </c>
      <c r="E412" s="261" t="s">
        <v>1</v>
      </c>
      <c r="F412" s="262" t="s">
        <v>173</v>
      </c>
      <c r="G412" s="260"/>
      <c r="H412" s="263">
        <v>40</v>
      </c>
      <c r="I412" s="264"/>
      <c r="J412" s="260"/>
      <c r="K412" s="260"/>
      <c r="L412" s="265"/>
      <c r="M412" s="266"/>
      <c r="N412" s="267"/>
      <c r="O412" s="267"/>
      <c r="P412" s="267"/>
      <c r="Q412" s="267"/>
      <c r="R412" s="267"/>
      <c r="S412" s="267"/>
      <c r="T412" s="268"/>
      <c r="AT412" s="269" t="s">
        <v>169</v>
      </c>
      <c r="AU412" s="269" t="s">
        <v>93</v>
      </c>
      <c r="AV412" s="14" t="s">
        <v>174</v>
      </c>
      <c r="AW412" s="14" t="s">
        <v>38</v>
      </c>
      <c r="AX412" s="14" t="s">
        <v>82</v>
      </c>
      <c r="AY412" s="269" t="s">
        <v>160</v>
      </c>
    </row>
    <row r="413" s="12" customFormat="1">
      <c r="B413" s="237"/>
      <c r="C413" s="238"/>
      <c r="D413" s="239" t="s">
        <v>169</v>
      </c>
      <c r="E413" s="240" t="s">
        <v>1</v>
      </c>
      <c r="F413" s="241" t="s">
        <v>499</v>
      </c>
      <c r="G413" s="238"/>
      <c r="H413" s="240" t="s">
        <v>1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AT413" s="247" t="s">
        <v>169</v>
      </c>
      <c r="AU413" s="247" t="s">
        <v>93</v>
      </c>
      <c r="AV413" s="12" t="s">
        <v>90</v>
      </c>
      <c r="AW413" s="12" t="s">
        <v>38</v>
      </c>
      <c r="AX413" s="12" t="s">
        <v>82</v>
      </c>
      <c r="AY413" s="247" t="s">
        <v>160</v>
      </c>
    </row>
    <row r="414" s="13" customFormat="1">
      <c r="B414" s="248"/>
      <c r="C414" s="249"/>
      <c r="D414" s="239" t="s">
        <v>169</v>
      </c>
      <c r="E414" s="250" t="s">
        <v>1</v>
      </c>
      <c r="F414" s="251" t="s">
        <v>500</v>
      </c>
      <c r="G414" s="249"/>
      <c r="H414" s="252">
        <v>44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AT414" s="258" t="s">
        <v>169</v>
      </c>
      <c r="AU414" s="258" t="s">
        <v>93</v>
      </c>
      <c r="AV414" s="13" t="s">
        <v>93</v>
      </c>
      <c r="AW414" s="13" t="s">
        <v>38</v>
      </c>
      <c r="AX414" s="13" t="s">
        <v>82</v>
      </c>
      <c r="AY414" s="258" t="s">
        <v>160</v>
      </c>
    </row>
    <row r="415" s="14" customFormat="1">
      <c r="B415" s="259"/>
      <c r="C415" s="260"/>
      <c r="D415" s="239" t="s">
        <v>169</v>
      </c>
      <c r="E415" s="261" t="s">
        <v>1</v>
      </c>
      <c r="F415" s="262" t="s">
        <v>173</v>
      </c>
      <c r="G415" s="260"/>
      <c r="H415" s="263">
        <v>44</v>
      </c>
      <c r="I415" s="264"/>
      <c r="J415" s="260"/>
      <c r="K415" s="260"/>
      <c r="L415" s="265"/>
      <c r="M415" s="266"/>
      <c r="N415" s="267"/>
      <c r="O415" s="267"/>
      <c r="P415" s="267"/>
      <c r="Q415" s="267"/>
      <c r="R415" s="267"/>
      <c r="S415" s="267"/>
      <c r="T415" s="268"/>
      <c r="AT415" s="269" t="s">
        <v>169</v>
      </c>
      <c r="AU415" s="269" t="s">
        <v>93</v>
      </c>
      <c r="AV415" s="14" t="s">
        <v>174</v>
      </c>
      <c r="AW415" s="14" t="s">
        <v>38</v>
      </c>
      <c r="AX415" s="14" t="s">
        <v>90</v>
      </c>
      <c r="AY415" s="269" t="s">
        <v>160</v>
      </c>
    </row>
    <row r="416" s="1" customFormat="1" ht="16.5" customHeight="1">
      <c r="B416" s="38"/>
      <c r="C416" s="270" t="s">
        <v>501</v>
      </c>
      <c r="D416" s="270" t="s">
        <v>234</v>
      </c>
      <c r="E416" s="271" t="s">
        <v>502</v>
      </c>
      <c r="F416" s="272" t="s">
        <v>503</v>
      </c>
      <c r="G416" s="273" t="s">
        <v>103</v>
      </c>
      <c r="H416" s="274">
        <v>11</v>
      </c>
      <c r="I416" s="275"/>
      <c r="J416" s="276">
        <f>ROUND(I416*H416,2)</f>
        <v>0</v>
      </c>
      <c r="K416" s="272" t="s">
        <v>1</v>
      </c>
      <c r="L416" s="277"/>
      <c r="M416" s="278" t="s">
        <v>1</v>
      </c>
      <c r="N416" s="279" t="s">
        <v>47</v>
      </c>
      <c r="O416" s="86"/>
      <c r="P416" s="233">
        <f>O416*H416</f>
        <v>0</v>
      </c>
      <c r="Q416" s="233">
        <v>0</v>
      </c>
      <c r="R416" s="233">
        <f>Q416*H416</f>
        <v>0</v>
      </c>
      <c r="S416" s="233">
        <v>0</v>
      </c>
      <c r="T416" s="234">
        <f>S416*H416</f>
        <v>0</v>
      </c>
      <c r="AR416" s="235" t="s">
        <v>197</v>
      </c>
      <c r="AT416" s="235" t="s">
        <v>234</v>
      </c>
      <c r="AU416" s="235" t="s">
        <v>93</v>
      </c>
      <c r="AY416" s="16" t="s">
        <v>160</v>
      </c>
      <c r="BE416" s="236">
        <f>IF(N416="základní",J416,0)</f>
        <v>0</v>
      </c>
      <c r="BF416" s="236">
        <f>IF(N416="snížená",J416,0)</f>
        <v>0</v>
      </c>
      <c r="BG416" s="236">
        <f>IF(N416="zákl. přenesená",J416,0)</f>
        <v>0</v>
      </c>
      <c r="BH416" s="236">
        <f>IF(N416="sníž. přenesená",J416,0)</f>
        <v>0</v>
      </c>
      <c r="BI416" s="236">
        <f>IF(N416="nulová",J416,0)</f>
        <v>0</v>
      </c>
      <c r="BJ416" s="16" t="s">
        <v>90</v>
      </c>
      <c r="BK416" s="236">
        <f>ROUND(I416*H416,2)</f>
        <v>0</v>
      </c>
      <c r="BL416" s="16" t="s">
        <v>167</v>
      </c>
      <c r="BM416" s="235" t="s">
        <v>504</v>
      </c>
    </row>
    <row r="417" s="13" customFormat="1">
      <c r="B417" s="248"/>
      <c r="C417" s="249"/>
      <c r="D417" s="239" t="s">
        <v>169</v>
      </c>
      <c r="E417" s="250" t="s">
        <v>1</v>
      </c>
      <c r="F417" s="251" t="s">
        <v>97</v>
      </c>
      <c r="G417" s="249"/>
      <c r="H417" s="252">
        <v>10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AT417" s="258" t="s">
        <v>169</v>
      </c>
      <c r="AU417" s="258" t="s">
        <v>93</v>
      </c>
      <c r="AV417" s="13" t="s">
        <v>93</v>
      </c>
      <c r="AW417" s="13" t="s">
        <v>38</v>
      </c>
      <c r="AX417" s="13" t="s">
        <v>82</v>
      </c>
      <c r="AY417" s="258" t="s">
        <v>160</v>
      </c>
    </row>
    <row r="418" s="14" customFormat="1">
      <c r="B418" s="259"/>
      <c r="C418" s="260"/>
      <c r="D418" s="239" t="s">
        <v>169</v>
      </c>
      <c r="E418" s="261" t="s">
        <v>1</v>
      </c>
      <c r="F418" s="262" t="s">
        <v>173</v>
      </c>
      <c r="G418" s="260"/>
      <c r="H418" s="263">
        <v>10</v>
      </c>
      <c r="I418" s="264"/>
      <c r="J418" s="260"/>
      <c r="K418" s="260"/>
      <c r="L418" s="265"/>
      <c r="M418" s="266"/>
      <c r="N418" s="267"/>
      <c r="O418" s="267"/>
      <c r="P418" s="267"/>
      <c r="Q418" s="267"/>
      <c r="R418" s="267"/>
      <c r="S418" s="267"/>
      <c r="T418" s="268"/>
      <c r="AT418" s="269" t="s">
        <v>169</v>
      </c>
      <c r="AU418" s="269" t="s">
        <v>93</v>
      </c>
      <c r="AV418" s="14" t="s">
        <v>174</v>
      </c>
      <c r="AW418" s="14" t="s">
        <v>38</v>
      </c>
      <c r="AX418" s="14" t="s">
        <v>82</v>
      </c>
      <c r="AY418" s="269" t="s">
        <v>160</v>
      </c>
    </row>
    <row r="419" s="12" customFormat="1">
      <c r="B419" s="237"/>
      <c r="C419" s="238"/>
      <c r="D419" s="239" t="s">
        <v>169</v>
      </c>
      <c r="E419" s="240" t="s">
        <v>1</v>
      </c>
      <c r="F419" s="241" t="s">
        <v>499</v>
      </c>
      <c r="G419" s="238"/>
      <c r="H419" s="240" t="s">
        <v>1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AT419" s="247" t="s">
        <v>169</v>
      </c>
      <c r="AU419" s="247" t="s">
        <v>93</v>
      </c>
      <c r="AV419" s="12" t="s">
        <v>90</v>
      </c>
      <c r="AW419" s="12" t="s">
        <v>38</v>
      </c>
      <c r="AX419" s="12" t="s">
        <v>82</v>
      </c>
      <c r="AY419" s="247" t="s">
        <v>160</v>
      </c>
    </row>
    <row r="420" s="13" customFormat="1">
      <c r="B420" s="248"/>
      <c r="C420" s="249"/>
      <c r="D420" s="239" t="s">
        <v>169</v>
      </c>
      <c r="E420" s="250" t="s">
        <v>1</v>
      </c>
      <c r="F420" s="251" t="s">
        <v>505</v>
      </c>
      <c r="G420" s="249"/>
      <c r="H420" s="252">
        <v>11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AT420" s="258" t="s">
        <v>169</v>
      </c>
      <c r="AU420" s="258" t="s">
        <v>93</v>
      </c>
      <c r="AV420" s="13" t="s">
        <v>93</v>
      </c>
      <c r="AW420" s="13" t="s">
        <v>38</v>
      </c>
      <c r="AX420" s="13" t="s">
        <v>82</v>
      </c>
      <c r="AY420" s="258" t="s">
        <v>160</v>
      </c>
    </row>
    <row r="421" s="14" customFormat="1">
      <c r="B421" s="259"/>
      <c r="C421" s="260"/>
      <c r="D421" s="239" t="s">
        <v>169</v>
      </c>
      <c r="E421" s="261" t="s">
        <v>1</v>
      </c>
      <c r="F421" s="262" t="s">
        <v>173</v>
      </c>
      <c r="G421" s="260"/>
      <c r="H421" s="263">
        <v>11</v>
      </c>
      <c r="I421" s="264"/>
      <c r="J421" s="260"/>
      <c r="K421" s="260"/>
      <c r="L421" s="265"/>
      <c r="M421" s="266"/>
      <c r="N421" s="267"/>
      <c r="O421" s="267"/>
      <c r="P421" s="267"/>
      <c r="Q421" s="267"/>
      <c r="R421" s="267"/>
      <c r="S421" s="267"/>
      <c r="T421" s="268"/>
      <c r="AT421" s="269" t="s">
        <v>169</v>
      </c>
      <c r="AU421" s="269" t="s">
        <v>93</v>
      </c>
      <c r="AV421" s="14" t="s">
        <v>174</v>
      </c>
      <c r="AW421" s="14" t="s">
        <v>38</v>
      </c>
      <c r="AX421" s="14" t="s">
        <v>90</v>
      </c>
      <c r="AY421" s="269" t="s">
        <v>160</v>
      </c>
    </row>
    <row r="422" s="1" customFormat="1" ht="24" customHeight="1">
      <c r="B422" s="38"/>
      <c r="C422" s="224" t="s">
        <v>167</v>
      </c>
      <c r="D422" s="224" t="s">
        <v>164</v>
      </c>
      <c r="E422" s="225" t="s">
        <v>506</v>
      </c>
      <c r="F422" s="226" t="s">
        <v>507</v>
      </c>
      <c r="G422" s="227" t="s">
        <v>178</v>
      </c>
      <c r="H422" s="228">
        <v>12</v>
      </c>
      <c r="I422" s="229"/>
      <c r="J422" s="230">
        <f>ROUND(I422*H422,2)</f>
        <v>0</v>
      </c>
      <c r="K422" s="226" t="s">
        <v>1</v>
      </c>
      <c r="L422" s="43"/>
      <c r="M422" s="231" t="s">
        <v>1</v>
      </c>
      <c r="N422" s="232" t="s">
        <v>47</v>
      </c>
      <c r="O422" s="86"/>
      <c r="P422" s="233">
        <f>O422*H422</f>
        <v>0</v>
      </c>
      <c r="Q422" s="233">
        <v>0</v>
      </c>
      <c r="R422" s="233">
        <f>Q422*H422</f>
        <v>0</v>
      </c>
      <c r="S422" s="233">
        <v>0</v>
      </c>
      <c r="T422" s="234">
        <f>S422*H422</f>
        <v>0</v>
      </c>
      <c r="AR422" s="235" t="s">
        <v>167</v>
      </c>
      <c r="AT422" s="235" t="s">
        <v>164</v>
      </c>
      <c r="AU422" s="235" t="s">
        <v>93</v>
      </c>
      <c r="AY422" s="16" t="s">
        <v>160</v>
      </c>
      <c r="BE422" s="236">
        <f>IF(N422="základní",J422,0)</f>
        <v>0</v>
      </c>
      <c r="BF422" s="236">
        <f>IF(N422="snížená",J422,0)</f>
        <v>0</v>
      </c>
      <c r="BG422" s="236">
        <f>IF(N422="zákl. přenesená",J422,0)</f>
        <v>0</v>
      </c>
      <c r="BH422" s="236">
        <f>IF(N422="sníž. přenesená",J422,0)</f>
        <v>0</v>
      </c>
      <c r="BI422" s="236">
        <f>IF(N422="nulová",J422,0)</f>
        <v>0</v>
      </c>
      <c r="BJ422" s="16" t="s">
        <v>90</v>
      </c>
      <c r="BK422" s="236">
        <f>ROUND(I422*H422,2)</f>
        <v>0</v>
      </c>
      <c r="BL422" s="16" t="s">
        <v>167</v>
      </c>
      <c r="BM422" s="235" t="s">
        <v>508</v>
      </c>
    </row>
    <row r="423" s="12" customFormat="1">
      <c r="B423" s="237"/>
      <c r="C423" s="238"/>
      <c r="D423" s="239" t="s">
        <v>169</v>
      </c>
      <c r="E423" s="240" t="s">
        <v>1</v>
      </c>
      <c r="F423" s="241" t="s">
        <v>181</v>
      </c>
      <c r="G423" s="238"/>
      <c r="H423" s="240" t="s">
        <v>1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AT423" s="247" t="s">
        <v>169</v>
      </c>
      <c r="AU423" s="247" t="s">
        <v>93</v>
      </c>
      <c r="AV423" s="12" t="s">
        <v>90</v>
      </c>
      <c r="AW423" s="12" t="s">
        <v>38</v>
      </c>
      <c r="AX423" s="12" t="s">
        <v>82</v>
      </c>
      <c r="AY423" s="247" t="s">
        <v>160</v>
      </c>
    </row>
    <row r="424" s="12" customFormat="1">
      <c r="B424" s="237"/>
      <c r="C424" s="238"/>
      <c r="D424" s="239" t="s">
        <v>169</v>
      </c>
      <c r="E424" s="240" t="s">
        <v>1</v>
      </c>
      <c r="F424" s="241" t="s">
        <v>405</v>
      </c>
      <c r="G424" s="238"/>
      <c r="H424" s="240" t="s">
        <v>1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AT424" s="247" t="s">
        <v>169</v>
      </c>
      <c r="AU424" s="247" t="s">
        <v>93</v>
      </c>
      <c r="AV424" s="12" t="s">
        <v>90</v>
      </c>
      <c r="AW424" s="12" t="s">
        <v>38</v>
      </c>
      <c r="AX424" s="12" t="s">
        <v>82</v>
      </c>
      <c r="AY424" s="247" t="s">
        <v>160</v>
      </c>
    </row>
    <row r="425" s="13" customFormat="1">
      <c r="B425" s="248"/>
      <c r="C425" s="249"/>
      <c r="D425" s="239" t="s">
        <v>169</v>
      </c>
      <c r="E425" s="250" t="s">
        <v>1</v>
      </c>
      <c r="F425" s="251" t="s">
        <v>509</v>
      </c>
      <c r="G425" s="249"/>
      <c r="H425" s="252">
        <v>2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AT425" s="258" t="s">
        <v>169</v>
      </c>
      <c r="AU425" s="258" t="s">
        <v>93</v>
      </c>
      <c r="AV425" s="13" t="s">
        <v>93</v>
      </c>
      <c r="AW425" s="13" t="s">
        <v>38</v>
      </c>
      <c r="AX425" s="13" t="s">
        <v>82</v>
      </c>
      <c r="AY425" s="258" t="s">
        <v>160</v>
      </c>
    </row>
    <row r="426" s="12" customFormat="1">
      <c r="B426" s="237"/>
      <c r="C426" s="238"/>
      <c r="D426" s="239" t="s">
        <v>169</v>
      </c>
      <c r="E426" s="240" t="s">
        <v>1</v>
      </c>
      <c r="F426" s="241" t="s">
        <v>407</v>
      </c>
      <c r="G426" s="238"/>
      <c r="H426" s="240" t="s">
        <v>1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AT426" s="247" t="s">
        <v>169</v>
      </c>
      <c r="AU426" s="247" t="s">
        <v>93</v>
      </c>
      <c r="AV426" s="12" t="s">
        <v>90</v>
      </c>
      <c r="AW426" s="12" t="s">
        <v>38</v>
      </c>
      <c r="AX426" s="12" t="s">
        <v>82</v>
      </c>
      <c r="AY426" s="247" t="s">
        <v>160</v>
      </c>
    </row>
    <row r="427" s="13" customFormat="1">
      <c r="B427" s="248"/>
      <c r="C427" s="249"/>
      <c r="D427" s="239" t="s">
        <v>169</v>
      </c>
      <c r="E427" s="250" t="s">
        <v>1</v>
      </c>
      <c r="F427" s="251" t="s">
        <v>509</v>
      </c>
      <c r="G427" s="249"/>
      <c r="H427" s="252">
        <v>2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AT427" s="258" t="s">
        <v>169</v>
      </c>
      <c r="AU427" s="258" t="s">
        <v>93</v>
      </c>
      <c r="AV427" s="13" t="s">
        <v>93</v>
      </c>
      <c r="AW427" s="13" t="s">
        <v>38</v>
      </c>
      <c r="AX427" s="13" t="s">
        <v>82</v>
      </c>
      <c r="AY427" s="258" t="s">
        <v>160</v>
      </c>
    </row>
    <row r="428" s="12" customFormat="1">
      <c r="B428" s="237"/>
      <c r="C428" s="238"/>
      <c r="D428" s="239" t="s">
        <v>169</v>
      </c>
      <c r="E428" s="240" t="s">
        <v>1</v>
      </c>
      <c r="F428" s="241" t="s">
        <v>408</v>
      </c>
      <c r="G428" s="238"/>
      <c r="H428" s="240" t="s">
        <v>1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AT428" s="247" t="s">
        <v>169</v>
      </c>
      <c r="AU428" s="247" t="s">
        <v>93</v>
      </c>
      <c r="AV428" s="12" t="s">
        <v>90</v>
      </c>
      <c r="AW428" s="12" t="s">
        <v>38</v>
      </c>
      <c r="AX428" s="12" t="s">
        <v>82</v>
      </c>
      <c r="AY428" s="247" t="s">
        <v>160</v>
      </c>
    </row>
    <row r="429" s="13" customFormat="1">
      <c r="B429" s="248"/>
      <c r="C429" s="249"/>
      <c r="D429" s="239" t="s">
        <v>169</v>
      </c>
      <c r="E429" s="250" t="s">
        <v>1</v>
      </c>
      <c r="F429" s="251" t="s">
        <v>509</v>
      </c>
      <c r="G429" s="249"/>
      <c r="H429" s="252">
        <v>2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AT429" s="258" t="s">
        <v>169</v>
      </c>
      <c r="AU429" s="258" t="s">
        <v>93</v>
      </c>
      <c r="AV429" s="13" t="s">
        <v>93</v>
      </c>
      <c r="AW429" s="13" t="s">
        <v>38</v>
      </c>
      <c r="AX429" s="13" t="s">
        <v>82</v>
      </c>
      <c r="AY429" s="258" t="s">
        <v>160</v>
      </c>
    </row>
    <row r="430" s="12" customFormat="1">
      <c r="B430" s="237"/>
      <c r="C430" s="238"/>
      <c r="D430" s="239" t="s">
        <v>169</v>
      </c>
      <c r="E430" s="240" t="s">
        <v>1</v>
      </c>
      <c r="F430" s="241" t="s">
        <v>182</v>
      </c>
      <c r="G430" s="238"/>
      <c r="H430" s="240" t="s">
        <v>1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AT430" s="247" t="s">
        <v>169</v>
      </c>
      <c r="AU430" s="247" t="s">
        <v>93</v>
      </c>
      <c r="AV430" s="12" t="s">
        <v>90</v>
      </c>
      <c r="AW430" s="12" t="s">
        <v>38</v>
      </c>
      <c r="AX430" s="12" t="s">
        <v>82</v>
      </c>
      <c r="AY430" s="247" t="s">
        <v>160</v>
      </c>
    </row>
    <row r="431" s="12" customFormat="1">
      <c r="B431" s="237"/>
      <c r="C431" s="238"/>
      <c r="D431" s="239" t="s">
        <v>169</v>
      </c>
      <c r="E431" s="240" t="s">
        <v>1</v>
      </c>
      <c r="F431" s="241" t="s">
        <v>405</v>
      </c>
      <c r="G431" s="238"/>
      <c r="H431" s="240" t="s">
        <v>1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AT431" s="247" t="s">
        <v>169</v>
      </c>
      <c r="AU431" s="247" t="s">
        <v>93</v>
      </c>
      <c r="AV431" s="12" t="s">
        <v>90</v>
      </c>
      <c r="AW431" s="12" t="s">
        <v>38</v>
      </c>
      <c r="AX431" s="12" t="s">
        <v>82</v>
      </c>
      <c r="AY431" s="247" t="s">
        <v>160</v>
      </c>
    </row>
    <row r="432" s="13" customFormat="1">
      <c r="B432" s="248"/>
      <c r="C432" s="249"/>
      <c r="D432" s="239" t="s">
        <v>169</v>
      </c>
      <c r="E432" s="250" t="s">
        <v>1</v>
      </c>
      <c r="F432" s="251" t="s">
        <v>509</v>
      </c>
      <c r="G432" s="249"/>
      <c r="H432" s="252">
        <v>2</v>
      </c>
      <c r="I432" s="253"/>
      <c r="J432" s="249"/>
      <c r="K432" s="249"/>
      <c r="L432" s="254"/>
      <c r="M432" s="255"/>
      <c r="N432" s="256"/>
      <c r="O432" s="256"/>
      <c r="P432" s="256"/>
      <c r="Q432" s="256"/>
      <c r="R432" s="256"/>
      <c r="S432" s="256"/>
      <c r="T432" s="257"/>
      <c r="AT432" s="258" t="s">
        <v>169</v>
      </c>
      <c r="AU432" s="258" t="s">
        <v>93</v>
      </c>
      <c r="AV432" s="13" t="s">
        <v>93</v>
      </c>
      <c r="AW432" s="13" t="s">
        <v>38</v>
      </c>
      <c r="AX432" s="13" t="s">
        <v>82</v>
      </c>
      <c r="AY432" s="258" t="s">
        <v>160</v>
      </c>
    </row>
    <row r="433" s="12" customFormat="1">
      <c r="B433" s="237"/>
      <c r="C433" s="238"/>
      <c r="D433" s="239" t="s">
        <v>169</v>
      </c>
      <c r="E433" s="240" t="s">
        <v>1</v>
      </c>
      <c r="F433" s="241" t="s">
        <v>407</v>
      </c>
      <c r="G433" s="238"/>
      <c r="H433" s="240" t="s">
        <v>1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AT433" s="247" t="s">
        <v>169</v>
      </c>
      <c r="AU433" s="247" t="s">
        <v>93</v>
      </c>
      <c r="AV433" s="12" t="s">
        <v>90</v>
      </c>
      <c r="AW433" s="12" t="s">
        <v>38</v>
      </c>
      <c r="AX433" s="12" t="s">
        <v>82</v>
      </c>
      <c r="AY433" s="247" t="s">
        <v>160</v>
      </c>
    </row>
    <row r="434" s="13" customFormat="1">
      <c r="B434" s="248"/>
      <c r="C434" s="249"/>
      <c r="D434" s="239" t="s">
        <v>169</v>
      </c>
      <c r="E434" s="250" t="s">
        <v>1</v>
      </c>
      <c r="F434" s="251" t="s">
        <v>509</v>
      </c>
      <c r="G434" s="249"/>
      <c r="H434" s="252">
        <v>2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AT434" s="258" t="s">
        <v>169</v>
      </c>
      <c r="AU434" s="258" t="s">
        <v>93</v>
      </c>
      <c r="AV434" s="13" t="s">
        <v>93</v>
      </c>
      <c r="AW434" s="13" t="s">
        <v>38</v>
      </c>
      <c r="AX434" s="13" t="s">
        <v>82</v>
      </c>
      <c r="AY434" s="258" t="s">
        <v>160</v>
      </c>
    </row>
    <row r="435" s="12" customFormat="1">
      <c r="B435" s="237"/>
      <c r="C435" s="238"/>
      <c r="D435" s="239" t="s">
        <v>169</v>
      </c>
      <c r="E435" s="240" t="s">
        <v>1</v>
      </c>
      <c r="F435" s="241" t="s">
        <v>408</v>
      </c>
      <c r="G435" s="238"/>
      <c r="H435" s="240" t="s">
        <v>1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AT435" s="247" t="s">
        <v>169</v>
      </c>
      <c r="AU435" s="247" t="s">
        <v>93</v>
      </c>
      <c r="AV435" s="12" t="s">
        <v>90</v>
      </c>
      <c r="AW435" s="12" t="s">
        <v>38</v>
      </c>
      <c r="AX435" s="12" t="s">
        <v>82</v>
      </c>
      <c r="AY435" s="247" t="s">
        <v>160</v>
      </c>
    </row>
    <row r="436" s="13" customFormat="1">
      <c r="B436" s="248"/>
      <c r="C436" s="249"/>
      <c r="D436" s="239" t="s">
        <v>169</v>
      </c>
      <c r="E436" s="250" t="s">
        <v>1</v>
      </c>
      <c r="F436" s="251" t="s">
        <v>509</v>
      </c>
      <c r="G436" s="249"/>
      <c r="H436" s="252">
        <v>2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AT436" s="258" t="s">
        <v>169</v>
      </c>
      <c r="AU436" s="258" t="s">
        <v>93</v>
      </c>
      <c r="AV436" s="13" t="s">
        <v>93</v>
      </c>
      <c r="AW436" s="13" t="s">
        <v>38</v>
      </c>
      <c r="AX436" s="13" t="s">
        <v>82</v>
      </c>
      <c r="AY436" s="258" t="s">
        <v>160</v>
      </c>
    </row>
    <row r="437" s="14" customFormat="1">
      <c r="B437" s="259"/>
      <c r="C437" s="260"/>
      <c r="D437" s="239" t="s">
        <v>169</v>
      </c>
      <c r="E437" s="261" t="s">
        <v>1</v>
      </c>
      <c r="F437" s="262" t="s">
        <v>173</v>
      </c>
      <c r="G437" s="260"/>
      <c r="H437" s="263">
        <v>12</v>
      </c>
      <c r="I437" s="264"/>
      <c r="J437" s="260"/>
      <c r="K437" s="260"/>
      <c r="L437" s="265"/>
      <c r="M437" s="266"/>
      <c r="N437" s="267"/>
      <c r="O437" s="267"/>
      <c r="P437" s="267"/>
      <c r="Q437" s="267"/>
      <c r="R437" s="267"/>
      <c r="S437" s="267"/>
      <c r="T437" s="268"/>
      <c r="AT437" s="269" t="s">
        <v>169</v>
      </c>
      <c r="AU437" s="269" t="s">
        <v>93</v>
      </c>
      <c r="AV437" s="14" t="s">
        <v>174</v>
      </c>
      <c r="AW437" s="14" t="s">
        <v>38</v>
      </c>
      <c r="AX437" s="14" t="s">
        <v>90</v>
      </c>
      <c r="AY437" s="269" t="s">
        <v>160</v>
      </c>
    </row>
    <row r="438" s="1" customFormat="1" ht="24" customHeight="1">
      <c r="B438" s="38"/>
      <c r="C438" s="224" t="s">
        <v>510</v>
      </c>
      <c r="D438" s="224" t="s">
        <v>164</v>
      </c>
      <c r="E438" s="225" t="s">
        <v>511</v>
      </c>
      <c r="F438" s="226" t="s">
        <v>512</v>
      </c>
      <c r="G438" s="227" t="s">
        <v>178</v>
      </c>
      <c r="H438" s="228">
        <v>4</v>
      </c>
      <c r="I438" s="229"/>
      <c r="J438" s="230">
        <f>ROUND(I438*H438,2)</f>
        <v>0</v>
      </c>
      <c r="K438" s="226" t="s">
        <v>1</v>
      </c>
      <c r="L438" s="43"/>
      <c r="M438" s="231" t="s">
        <v>1</v>
      </c>
      <c r="N438" s="232" t="s">
        <v>47</v>
      </c>
      <c r="O438" s="86"/>
      <c r="P438" s="233">
        <f>O438*H438</f>
        <v>0</v>
      </c>
      <c r="Q438" s="233">
        <v>0</v>
      </c>
      <c r="R438" s="233">
        <f>Q438*H438</f>
        <v>0</v>
      </c>
      <c r="S438" s="233">
        <v>0</v>
      </c>
      <c r="T438" s="234">
        <f>S438*H438</f>
        <v>0</v>
      </c>
      <c r="AR438" s="235" t="s">
        <v>167</v>
      </c>
      <c r="AT438" s="235" t="s">
        <v>164</v>
      </c>
      <c r="AU438" s="235" t="s">
        <v>93</v>
      </c>
      <c r="AY438" s="16" t="s">
        <v>160</v>
      </c>
      <c r="BE438" s="236">
        <f>IF(N438="základní",J438,0)</f>
        <v>0</v>
      </c>
      <c r="BF438" s="236">
        <f>IF(N438="snížená",J438,0)</f>
        <v>0</v>
      </c>
      <c r="BG438" s="236">
        <f>IF(N438="zákl. přenesená",J438,0)</f>
        <v>0</v>
      </c>
      <c r="BH438" s="236">
        <f>IF(N438="sníž. přenesená",J438,0)</f>
        <v>0</v>
      </c>
      <c r="BI438" s="236">
        <f>IF(N438="nulová",J438,0)</f>
        <v>0</v>
      </c>
      <c r="BJ438" s="16" t="s">
        <v>90</v>
      </c>
      <c r="BK438" s="236">
        <f>ROUND(I438*H438,2)</f>
        <v>0</v>
      </c>
      <c r="BL438" s="16" t="s">
        <v>167</v>
      </c>
      <c r="BM438" s="235" t="s">
        <v>513</v>
      </c>
    </row>
    <row r="439" s="12" customFormat="1">
      <c r="B439" s="237"/>
      <c r="C439" s="238"/>
      <c r="D439" s="239" t="s">
        <v>169</v>
      </c>
      <c r="E439" s="240" t="s">
        <v>1</v>
      </c>
      <c r="F439" s="241" t="s">
        <v>181</v>
      </c>
      <c r="G439" s="238"/>
      <c r="H439" s="240" t="s">
        <v>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AT439" s="247" t="s">
        <v>169</v>
      </c>
      <c r="AU439" s="247" t="s">
        <v>93</v>
      </c>
      <c r="AV439" s="12" t="s">
        <v>90</v>
      </c>
      <c r="AW439" s="12" t="s">
        <v>38</v>
      </c>
      <c r="AX439" s="12" t="s">
        <v>82</v>
      </c>
      <c r="AY439" s="247" t="s">
        <v>160</v>
      </c>
    </row>
    <row r="440" s="12" customFormat="1">
      <c r="B440" s="237"/>
      <c r="C440" s="238"/>
      <c r="D440" s="239" t="s">
        <v>169</v>
      </c>
      <c r="E440" s="240" t="s">
        <v>1</v>
      </c>
      <c r="F440" s="241" t="s">
        <v>409</v>
      </c>
      <c r="G440" s="238"/>
      <c r="H440" s="240" t="s">
        <v>1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AT440" s="247" t="s">
        <v>169</v>
      </c>
      <c r="AU440" s="247" t="s">
        <v>93</v>
      </c>
      <c r="AV440" s="12" t="s">
        <v>90</v>
      </c>
      <c r="AW440" s="12" t="s">
        <v>38</v>
      </c>
      <c r="AX440" s="12" t="s">
        <v>82</v>
      </c>
      <c r="AY440" s="247" t="s">
        <v>160</v>
      </c>
    </row>
    <row r="441" s="13" customFormat="1">
      <c r="B441" s="248"/>
      <c r="C441" s="249"/>
      <c r="D441" s="239" t="s">
        <v>169</v>
      </c>
      <c r="E441" s="250" t="s">
        <v>1</v>
      </c>
      <c r="F441" s="251" t="s">
        <v>509</v>
      </c>
      <c r="G441" s="249"/>
      <c r="H441" s="252">
        <v>2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AT441" s="258" t="s">
        <v>169</v>
      </c>
      <c r="AU441" s="258" t="s">
        <v>93</v>
      </c>
      <c r="AV441" s="13" t="s">
        <v>93</v>
      </c>
      <c r="AW441" s="13" t="s">
        <v>38</v>
      </c>
      <c r="AX441" s="13" t="s">
        <v>82</v>
      </c>
      <c r="AY441" s="258" t="s">
        <v>160</v>
      </c>
    </row>
    <row r="442" s="12" customFormat="1">
      <c r="B442" s="237"/>
      <c r="C442" s="238"/>
      <c r="D442" s="239" t="s">
        <v>169</v>
      </c>
      <c r="E442" s="240" t="s">
        <v>1</v>
      </c>
      <c r="F442" s="241" t="s">
        <v>182</v>
      </c>
      <c r="G442" s="238"/>
      <c r="H442" s="240" t="s">
        <v>1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AT442" s="247" t="s">
        <v>169</v>
      </c>
      <c r="AU442" s="247" t="s">
        <v>93</v>
      </c>
      <c r="AV442" s="12" t="s">
        <v>90</v>
      </c>
      <c r="AW442" s="12" t="s">
        <v>38</v>
      </c>
      <c r="AX442" s="12" t="s">
        <v>82</v>
      </c>
      <c r="AY442" s="247" t="s">
        <v>160</v>
      </c>
    </row>
    <row r="443" s="12" customFormat="1">
      <c r="B443" s="237"/>
      <c r="C443" s="238"/>
      <c r="D443" s="239" t="s">
        <v>169</v>
      </c>
      <c r="E443" s="240" t="s">
        <v>1</v>
      </c>
      <c r="F443" s="241" t="s">
        <v>409</v>
      </c>
      <c r="G443" s="238"/>
      <c r="H443" s="240" t="s">
        <v>1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AT443" s="247" t="s">
        <v>169</v>
      </c>
      <c r="AU443" s="247" t="s">
        <v>93</v>
      </c>
      <c r="AV443" s="12" t="s">
        <v>90</v>
      </c>
      <c r="AW443" s="12" t="s">
        <v>38</v>
      </c>
      <c r="AX443" s="12" t="s">
        <v>82</v>
      </c>
      <c r="AY443" s="247" t="s">
        <v>160</v>
      </c>
    </row>
    <row r="444" s="13" customFormat="1">
      <c r="B444" s="248"/>
      <c r="C444" s="249"/>
      <c r="D444" s="239" t="s">
        <v>169</v>
      </c>
      <c r="E444" s="250" t="s">
        <v>1</v>
      </c>
      <c r="F444" s="251" t="s">
        <v>509</v>
      </c>
      <c r="G444" s="249"/>
      <c r="H444" s="252">
        <v>2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AT444" s="258" t="s">
        <v>169</v>
      </c>
      <c r="AU444" s="258" t="s">
        <v>93</v>
      </c>
      <c r="AV444" s="13" t="s">
        <v>93</v>
      </c>
      <c r="AW444" s="13" t="s">
        <v>38</v>
      </c>
      <c r="AX444" s="13" t="s">
        <v>82</v>
      </c>
      <c r="AY444" s="258" t="s">
        <v>160</v>
      </c>
    </row>
    <row r="445" s="14" customFormat="1">
      <c r="B445" s="259"/>
      <c r="C445" s="260"/>
      <c r="D445" s="239" t="s">
        <v>169</v>
      </c>
      <c r="E445" s="261" t="s">
        <v>1</v>
      </c>
      <c r="F445" s="262" t="s">
        <v>173</v>
      </c>
      <c r="G445" s="260"/>
      <c r="H445" s="263">
        <v>4</v>
      </c>
      <c r="I445" s="264"/>
      <c r="J445" s="260"/>
      <c r="K445" s="260"/>
      <c r="L445" s="265"/>
      <c r="M445" s="266"/>
      <c r="N445" s="267"/>
      <c r="O445" s="267"/>
      <c r="P445" s="267"/>
      <c r="Q445" s="267"/>
      <c r="R445" s="267"/>
      <c r="S445" s="267"/>
      <c r="T445" s="268"/>
      <c r="AT445" s="269" t="s">
        <v>169</v>
      </c>
      <c r="AU445" s="269" t="s">
        <v>93</v>
      </c>
      <c r="AV445" s="14" t="s">
        <v>174</v>
      </c>
      <c r="AW445" s="14" t="s">
        <v>38</v>
      </c>
      <c r="AX445" s="14" t="s">
        <v>90</v>
      </c>
      <c r="AY445" s="269" t="s">
        <v>160</v>
      </c>
    </row>
    <row r="446" s="1" customFormat="1" ht="24" customHeight="1">
      <c r="B446" s="38"/>
      <c r="C446" s="224" t="s">
        <v>514</v>
      </c>
      <c r="D446" s="224" t="s">
        <v>164</v>
      </c>
      <c r="E446" s="225" t="s">
        <v>515</v>
      </c>
      <c r="F446" s="226" t="s">
        <v>516</v>
      </c>
      <c r="G446" s="227" t="s">
        <v>178</v>
      </c>
      <c r="H446" s="228">
        <v>4</v>
      </c>
      <c r="I446" s="229"/>
      <c r="J446" s="230">
        <f>ROUND(I446*H446,2)</f>
        <v>0</v>
      </c>
      <c r="K446" s="226" t="s">
        <v>1</v>
      </c>
      <c r="L446" s="43"/>
      <c r="M446" s="231" t="s">
        <v>1</v>
      </c>
      <c r="N446" s="232" t="s">
        <v>47</v>
      </c>
      <c r="O446" s="86"/>
      <c r="P446" s="233">
        <f>O446*H446</f>
        <v>0</v>
      </c>
      <c r="Q446" s="233">
        <v>0</v>
      </c>
      <c r="R446" s="233">
        <f>Q446*H446</f>
        <v>0</v>
      </c>
      <c r="S446" s="233">
        <v>0</v>
      </c>
      <c r="T446" s="234">
        <f>S446*H446</f>
        <v>0</v>
      </c>
      <c r="AR446" s="235" t="s">
        <v>167</v>
      </c>
      <c r="AT446" s="235" t="s">
        <v>164</v>
      </c>
      <c r="AU446" s="235" t="s">
        <v>93</v>
      </c>
      <c r="AY446" s="16" t="s">
        <v>160</v>
      </c>
      <c r="BE446" s="236">
        <f>IF(N446="základní",J446,0)</f>
        <v>0</v>
      </c>
      <c r="BF446" s="236">
        <f>IF(N446="snížená",J446,0)</f>
        <v>0</v>
      </c>
      <c r="BG446" s="236">
        <f>IF(N446="zákl. přenesená",J446,0)</f>
        <v>0</v>
      </c>
      <c r="BH446" s="236">
        <f>IF(N446="sníž. přenesená",J446,0)</f>
        <v>0</v>
      </c>
      <c r="BI446" s="236">
        <f>IF(N446="nulová",J446,0)</f>
        <v>0</v>
      </c>
      <c r="BJ446" s="16" t="s">
        <v>90</v>
      </c>
      <c r="BK446" s="236">
        <f>ROUND(I446*H446,2)</f>
        <v>0</v>
      </c>
      <c r="BL446" s="16" t="s">
        <v>167</v>
      </c>
      <c r="BM446" s="235" t="s">
        <v>517</v>
      </c>
    </row>
    <row r="447" s="12" customFormat="1">
      <c r="B447" s="237"/>
      <c r="C447" s="238"/>
      <c r="D447" s="239" t="s">
        <v>169</v>
      </c>
      <c r="E447" s="240" t="s">
        <v>1</v>
      </c>
      <c r="F447" s="241" t="s">
        <v>518</v>
      </c>
      <c r="G447" s="238"/>
      <c r="H447" s="240" t="s">
        <v>1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AT447" s="247" t="s">
        <v>169</v>
      </c>
      <c r="AU447" s="247" t="s">
        <v>93</v>
      </c>
      <c r="AV447" s="12" t="s">
        <v>90</v>
      </c>
      <c r="AW447" s="12" t="s">
        <v>38</v>
      </c>
      <c r="AX447" s="12" t="s">
        <v>82</v>
      </c>
      <c r="AY447" s="247" t="s">
        <v>160</v>
      </c>
    </row>
    <row r="448" s="12" customFormat="1">
      <c r="B448" s="237"/>
      <c r="C448" s="238"/>
      <c r="D448" s="239" t="s">
        <v>169</v>
      </c>
      <c r="E448" s="240" t="s">
        <v>1</v>
      </c>
      <c r="F448" s="241" t="s">
        <v>344</v>
      </c>
      <c r="G448" s="238"/>
      <c r="H448" s="240" t="s">
        <v>1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AT448" s="247" t="s">
        <v>169</v>
      </c>
      <c r="AU448" s="247" t="s">
        <v>93</v>
      </c>
      <c r="AV448" s="12" t="s">
        <v>90</v>
      </c>
      <c r="AW448" s="12" t="s">
        <v>38</v>
      </c>
      <c r="AX448" s="12" t="s">
        <v>82</v>
      </c>
      <c r="AY448" s="247" t="s">
        <v>160</v>
      </c>
    </row>
    <row r="449" s="13" customFormat="1">
      <c r="B449" s="248"/>
      <c r="C449" s="249"/>
      <c r="D449" s="239" t="s">
        <v>169</v>
      </c>
      <c r="E449" s="250" t="s">
        <v>1</v>
      </c>
      <c r="F449" s="251" t="s">
        <v>174</v>
      </c>
      <c r="G449" s="249"/>
      <c r="H449" s="252">
        <v>4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AT449" s="258" t="s">
        <v>169</v>
      </c>
      <c r="AU449" s="258" t="s">
        <v>93</v>
      </c>
      <c r="AV449" s="13" t="s">
        <v>93</v>
      </c>
      <c r="AW449" s="13" t="s">
        <v>38</v>
      </c>
      <c r="AX449" s="13" t="s">
        <v>82</v>
      </c>
      <c r="AY449" s="258" t="s">
        <v>160</v>
      </c>
    </row>
    <row r="450" s="14" customFormat="1">
      <c r="B450" s="259"/>
      <c r="C450" s="260"/>
      <c r="D450" s="239" t="s">
        <v>169</v>
      </c>
      <c r="E450" s="261" t="s">
        <v>1</v>
      </c>
      <c r="F450" s="262" t="s">
        <v>173</v>
      </c>
      <c r="G450" s="260"/>
      <c r="H450" s="263">
        <v>4</v>
      </c>
      <c r="I450" s="264"/>
      <c r="J450" s="260"/>
      <c r="K450" s="260"/>
      <c r="L450" s="265"/>
      <c r="M450" s="266"/>
      <c r="N450" s="267"/>
      <c r="O450" s="267"/>
      <c r="P450" s="267"/>
      <c r="Q450" s="267"/>
      <c r="R450" s="267"/>
      <c r="S450" s="267"/>
      <c r="T450" s="268"/>
      <c r="AT450" s="269" t="s">
        <v>169</v>
      </c>
      <c r="AU450" s="269" t="s">
        <v>93</v>
      </c>
      <c r="AV450" s="14" t="s">
        <v>174</v>
      </c>
      <c r="AW450" s="14" t="s">
        <v>38</v>
      </c>
      <c r="AX450" s="14" t="s">
        <v>90</v>
      </c>
      <c r="AY450" s="269" t="s">
        <v>160</v>
      </c>
    </row>
    <row r="451" s="1" customFormat="1" ht="24" customHeight="1">
      <c r="B451" s="38"/>
      <c r="C451" s="224" t="s">
        <v>519</v>
      </c>
      <c r="D451" s="224" t="s">
        <v>164</v>
      </c>
      <c r="E451" s="225" t="s">
        <v>520</v>
      </c>
      <c r="F451" s="226" t="s">
        <v>521</v>
      </c>
      <c r="G451" s="227" t="s">
        <v>178</v>
      </c>
      <c r="H451" s="228">
        <v>12</v>
      </c>
      <c r="I451" s="229"/>
      <c r="J451" s="230">
        <f>ROUND(I451*H451,2)</f>
        <v>0</v>
      </c>
      <c r="K451" s="226" t="s">
        <v>1</v>
      </c>
      <c r="L451" s="43"/>
      <c r="M451" s="231" t="s">
        <v>1</v>
      </c>
      <c r="N451" s="232" t="s">
        <v>47</v>
      </c>
      <c r="O451" s="86"/>
      <c r="P451" s="233">
        <f>O451*H451</f>
        <v>0</v>
      </c>
      <c r="Q451" s="233">
        <v>0</v>
      </c>
      <c r="R451" s="233">
        <f>Q451*H451</f>
        <v>0</v>
      </c>
      <c r="S451" s="233">
        <v>0</v>
      </c>
      <c r="T451" s="234">
        <f>S451*H451</f>
        <v>0</v>
      </c>
      <c r="AR451" s="235" t="s">
        <v>167</v>
      </c>
      <c r="AT451" s="235" t="s">
        <v>164</v>
      </c>
      <c r="AU451" s="235" t="s">
        <v>93</v>
      </c>
      <c r="AY451" s="16" t="s">
        <v>160</v>
      </c>
      <c r="BE451" s="236">
        <f>IF(N451="základní",J451,0)</f>
        <v>0</v>
      </c>
      <c r="BF451" s="236">
        <f>IF(N451="snížená",J451,0)</f>
        <v>0</v>
      </c>
      <c r="BG451" s="236">
        <f>IF(N451="zákl. přenesená",J451,0)</f>
        <v>0</v>
      </c>
      <c r="BH451" s="236">
        <f>IF(N451="sníž. přenesená",J451,0)</f>
        <v>0</v>
      </c>
      <c r="BI451" s="236">
        <f>IF(N451="nulová",J451,0)</f>
        <v>0</v>
      </c>
      <c r="BJ451" s="16" t="s">
        <v>90</v>
      </c>
      <c r="BK451" s="236">
        <f>ROUND(I451*H451,2)</f>
        <v>0</v>
      </c>
      <c r="BL451" s="16" t="s">
        <v>167</v>
      </c>
      <c r="BM451" s="235" t="s">
        <v>522</v>
      </c>
    </row>
    <row r="452" s="12" customFormat="1">
      <c r="B452" s="237"/>
      <c r="C452" s="238"/>
      <c r="D452" s="239" t="s">
        <v>169</v>
      </c>
      <c r="E452" s="240" t="s">
        <v>1</v>
      </c>
      <c r="F452" s="241" t="s">
        <v>181</v>
      </c>
      <c r="G452" s="238"/>
      <c r="H452" s="240" t="s">
        <v>1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AT452" s="247" t="s">
        <v>169</v>
      </c>
      <c r="AU452" s="247" t="s">
        <v>93</v>
      </c>
      <c r="AV452" s="12" t="s">
        <v>90</v>
      </c>
      <c r="AW452" s="12" t="s">
        <v>38</v>
      </c>
      <c r="AX452" s="12" t="s">
        <v>82</v>
      </c>
      <c r="AY452" s="247" t="s">
        <v>160</v>
      </c>
    </row>
    <row r="453" s="12" customFormat="1">
      <c r="B453" s="237"/>
      <c r="C453" s="238"/>
      <c r="D453" s="239" t="s">
        <v>169</v>
      </c>
      <c r="E453" s="240" t="s">
        <v>1</v>
      </c>
      <c r="F453" s="241" t="s">
        <v>405</v>
      </c>
      <c r="G453" s="238"/>
      <c r="H453" s="240" t="s">
        <v>1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AT453" s="247" t="s">
        <v>169</v>
      </c>
      <c r="AU453" s="247" t="s">
        <v>93</v>
      </c>
      <c r="AV453" s="12" t="s">
        <v>90</v>
      </c>
      <c r="AW453" s="12" t="s">
        <v>38</v>
      </c>
      <c r="AX453" s="12" t="s">
        <v>82</v>
      </c>
      <c r="AY453" s="247" t="s">
        <v>160</v>
      </c>
    </row>
    <row r="454" s="13" customFormat="1">
      <c r="B454" s="248"/>
      <c r="C454" s="249"/>
      <c r="D454" s="239" t="s">
        <v>169</v>
      </c>
      <c r="E454" s="250" t="s">
        <v>1</v>
      </c>
      <c r="F454" s="251" t="s">
        <v>509</v>
      </c>
      <c r="G454" s="249"/>
      <c r="H454" s="252">
        <v>2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AT454" s="258" t="s">
        <v>169</v>
      </c>
      <c r="AU454" s="258" t="s">
        <v>93</v>
      </c>
      <c r="AV454" s="13" t="s">
        <v>93</v>
      </c>
      <c r="AW454" s="13" t="s">
        <v>38</v>
      </c>
      <c r="AX454" s="13" t="s">
        <v>82</v>
      </c>
      <c r="AY454" s="258" t="s">
        <v>160</v>
      </c>
    </row>
    <row r="455" s="12" customFormat="1">
      <c r="B455" s="237"/>
      <c r="C455" s="238"/>
      <c r="D455" s="239" t="s">
        <v>169</v>
      </c>
      <c r="E455" s="240" t="s">
        <v>1</v>
      </c>
      <c r="F455" s="241" t="s">
        <v>407</v>
      </c>
      <c r="G455" s="238"/>
      <c r="H455" s="240" t="s">
        <v>1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AT455" s="247" t="s">
        <v>169</v>
      </c>
      <c r="AU455" s="247" t="s">
        <v>93</v>
      </c>
      <c r="AV455" s="12" t="s">
        <v>90</v>
      </c>
      <c r="AW455" s="12" t="s">
        <v>38</v>
      </c>
      <c r="AX455" s="12" t="s">
        <v>82</v>
      </c>
      <c r="AY455" s="247" t="s">
        <v>160</v>
      </c>
    </row>
    <row r="456" s="13" customFormat="1">
      <c r="B456" s="248"/>
      <c r="C456" s="249"/>
      <c r="D456" s="239" t="s">
        <v>169</v>
      </c>
      <c r="E456" s="250" t="s">
        <v>1</v>
      </c>
      <c r="F456" s="251" t="s">
        <v>509</v>
      </c>
      <c r="G456" s="249"/>
      <c r="H456" s="252">
        <v>2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AT456" s="258" t="s">
        <v>169</v>
      </c>
      <c r="AU456" s="258" t="s">
        <v>93</v>
      </c>
      <c r="AV456" s="13" t="s">
        <v>93</v>
      </c>
      <c r="AW456" s="13" t="s">
        <v>38</v>
      </c>
      <c r="AX456" s="13" t="s">
        <v>82</v>
      </c>
      <c r="AY456" s="258" t="s">
        <v>160</v>
      </c>
    </row>
    <row r="457" s="12" customFormat="1">
      <c r="B457" s="237"/>
      <c r="C457" s="238"/>
      <c r="D457" s="239" t="s">
        <v>169</v>
      </c>
      <c r="E457" s="240" t="s">
        <v>1</v>
      </c>
      <c r="F457" s="241" t="s">
        <v>408</v>
      </c>
      <c r="G457" s="238"/>
      <c r="H457" s="240" t="s">
        <v>1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AT457" s="247" t="s">
        <v>169</v>
      </c>
      <c r="AU457" s="247" t="s">
        <v>93</v>
      </c>
      <c r="AV457" s="12" t="s">
        <v>90</v>
      </c>
      <c r="AW457" s="12" t="s">
        <v>38</v>
      </c>
      <c r="AX457" s="12" t="s">
        <v>82</v>
      </c>
      <c r="AY457" s="247" t="s">
        <v>160</v>
      </c>
    </row>
    <row r="458" s="13" customFormat="1">
      <c r="B458" s="248"/>
      <c r="C458" s="249"/>
      <c r="D458" s="239" t="s">
        <v>169</v>
      </c>
      <c r="E458" s="250" t="s">
        <v>1</v>
      </c>
      <c r="F458" s="251" t="s">
        <v>509</v>
      </c>
      <c r="G458" s="249"/>
      <c r="H458" s="252">
        <v>2</v>
      </c>
      <c r="I458" s="253"/>
      <c r="J458" s="249"/>
      <c r="K458" s="249"/>
      <c r="L458" s="254"/>
      <c r="M458" s="255"/>
      <c r="N458" s="256"/>
      <c r="O458" s="256"/>
      <c r="P458" s="256"/>
      <c r="Q458" s="256"/>
      <c r="R458" s="256"/>
      <c r="S458" s="256"/>
      <c r="T458" s="257"/>
      <c r="AT458" s="258" t="s">
        <v>169</v>
      </c>
      <c r="AU458" s="258" t="s">
        <v>93</v>
      </c>
      <c r="AV458" s="13" t="s">
        <v>93</v>
      </c>
      <c r="AW458" s="13" t="s">
        <v>38</v>
      </c>
      <c r="AX458" s="13" t="s">
        <v>82</v>
      </c>
      <c r="AY458" s="258" t="s">
        <v>160</v>
      </c>
    </row>
    <row r="459" s="12" customFormat="1">
      <c r="B459" s="237"/>
      <c r="C459" s="238"/>
      <c r="D459" s="239" t="s">
        <v>169</v>
      </c>
      <c r="E459" s="240" t="s">
        <v>1</v>
      </c>
      <c r="F459" s="241" t="s">
        <v>182</v>
      </c>
      <c r="G459" s="238"/>
      <c r="H459" s="240" t="s">
        <v>1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AT459" s="247" t="s">
        <v>169</v>
      </c>
      <c r="AU459" s="247" t="s">
        <v>93</v>
      </c>
      <c r="AV459" s="12" t="s">
        <v>90</v>
      </c>
      <c r="AW459" s="12" t="s">
        <v>38</v>
      </c>
      <c r="AX459" s="12" t="s">
        <v>82</v>
      </c>
      <c r="AY459" s="247" t="s">
        <v>160</v>
      </c>
    </row>
    <row r="460" s="12" customFormat="1">
      <c r="B460" s="237"/>
      <c r="C460" s="238"/>
      <c r="D460" s="239" t="s">
        <v>169</v>
      </c>
      <c r="E460" s="240" t="s">
        <v>1</v>
      </c>
      <c r="F460" s="241" t="s">
        <v>405</v>
      </c>
      <c r="G460" s="238"/>
      <c r="H460" s="240" t="s">
        <v>1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AT460" s="247" t="s">
        <v>169</v>
      </c>
      <c r="AU460" s="247" t="s">
        <v>93</v>
      </c>
      <c r="AV460" s="12" t="s">
        <v>90</v>
      </c>
      <c r="AW460" s="12" t="s">
        <v>38</v>
      </c>
      <c r="AX460" s="12" t="s">
        <v>82</v>
      </c>
      <c r="AY460" s="247" t="s">
        <v>160</v>
      </c>
    </row>
    <row r="461" s="13" customFormat="1">
      <c r="B461" s="248"/>
      <c r="C461" s="249"/>
      <c r="D461" s="239" t="s">
        <v>169</v>
      </c>
      <c r="E461" s="250" t="s">
        <v>1</v>
      </c>
      <c r="F461" s="251" t="s">
        <v>509</v>
      </c>
      <c r="G461" s="249"/>
      <c r="H461" s="252">
        <v>2</v>
      </c>
      <c r="I461" s="253"/>
      <c r="J461" s="249"/>
      <c r="K461" s="249"/>
      <c r="L461" s="254"/>
      <c r="M461" s="255"/>
      <c r="N461" s="256"/>
      <c r="O461" s="256"/>
      <c r="P461" s="256"/>
      <c r="Q461" s="256"/>
      <c r="R461" s="256"/>
      <c r="S461" s="256"/>
      <c r="T461" s="257"/>
      <c r="AT461" s="258" t="s">
        <v>169</v>
      </c>
      <c r="AU461" s="258" t="s">
        <v>93</v>
      </c>
      <c r="AV461" s="13" t="s">
        <v>93</v>
      </c>
      <c r="AW461" s="13" t="s">
        <v>38</v>
      </c>
      <c r="AX461" s="13" t="s">
        <v>82</v>
      </c>
      <c r="AY461" s="258" t="s">
        <v>160</v>
      </c>
    </row>
    <row r="462" s="12" customFormat="1">
      <c r="B462" s="237"/>
      <c r="C462" s="238"/>
      <c r="D462" s="239" t="s">
        <v>169</v>
      </c>
      <c r="E462" s="240" t="s">
        <v>1</v>
      </c>
      <c r="F462" s="241" t="s">
        <v>407</v>
      </c>
      <c r="G462" s="238"/>
      <c r="H462" s="240" t="s">
        <v>1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AT462" s="247" t="s">
        <v>169</v>
      </c>
      <c r="AU462" s="247" t="s">
        <v>93</v>
      </c>
      <c r="AV462" s="12" t="s">
        <v>90</v>
      </c>
      <c r="AW462" s="12" t="s">
        <v>38</v>
      </c>
      <c r="AX462" s="12" t="s">
        <v>82</v>
      </c>
      <c r="AY462" s="247" t="s">
        <v>160</v>
      </c>
    </row>
    <row r="463" s="13" customFormat="1">
      <c r="B463" s="248"/>
      <c r="C463" s="249"/>
      <c r="D463" s="239" t="s">
        <v>169</v>
      </c>
      <c r="E463" s="250" t="s">
        <v>1</v>
      </c>
      <c r="F463" s="251" t="s">
        <v>509</v>
      </c>
      <c r="G463" s="249"/>
      <c r="H463" s="252">
        <v>2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AT463" s="258" t="s">
        <v>169</v>
      </c>
      <c r="AU463" s="258" t="s">
        <v>93</v>
      </c>
      <c r="AV463" s="13" t="s">
        <v>93</v>
      </c>
      <c r="AW463" s="13" t="s">
        <v>38</v>
      </c>
      <c r="AX463" s="13" t="s">
        <v>82</v>
      </c>
      <c r="AY463" s="258" t="s">
        <v>160</v>
      </c>
    </row>
    <row r="464" s="12" customFormat="1">
      <c r="B464" s="237"/>
      <c r="C464" s="238"/>
      <c r="D464" s="239" t="s">
        <v>169</v>
      </c>
      <c r="E464" s="240" t="s">
        <v>1</v>
      </c>
      <c r="F464" s="241" t="s">
        <v>408</v>
      </c>
      <c r="G464" s="238"/>
      <c r="H464" s="240" t="s">
        <v>1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AT464" s="247" t="s">
        <v>169</v>
      </c>
      <c r="AU464" s="247" t="s">
        <v>93</v>
      </c>
      <c r="AV464" s="12" t="s">
        <v>90</v>
      </c>
      <c r="AW464" s="12" t="s">
        <v>38</v>
      </c>
      <c r="AX464" s="12" t="s">
        <v>82</v>
      </c>
      <c r="AY464" s="247" t="s">
        <v>160</v>
      </c>
    </row>
    <row r="465" s="13" customFormat="1">
      <c r="B465" s="248"/>
      <c r="C465" s="249"/>
      <c r="D465" s="239" t="s">
        <v>169</v>
      </c>
      <c r="E465" s="250" t="s">
        <v>1</v>
      </c>
      <c r="F465" s="251" t="s">
        <v>509</v>
      </c>
      <c r="G465" s="249"/>
      <c r="H465" s="252">
        <v>2</v>
      </c>
      <c r="I465" s="253"/>
      <c r="J465" s="249"/>
      <c r="K465" s="249"/>
      <c r="L465" s="254"/>
      <c r="M465" s="255"/>
      <c r="N465" s="256"/>
      <c r="O465" s="256"/>
      <c r="P465" s="256"/>
      <c r="Q465" s="256"/>
      <c r="R465" s="256"/>
      <c r="S465" s="256"/>
      <c r="T465" s="257"/>
      <c r="AT465" s="258" t="s">
        <v>169</v>
      </c>
      <c r="AU465" s="258" t="s">
        <v>93</v>
      </c>
      <c r="AV465" s="13" t="s">
        <v>93</v>
      </c>
      <c r="AW465" s="13" t="s">
        <v>38</v>
      </c>
      <c r="AX465" s="13" t="s">
        <v>82</v>
      </c>
      <c r="AY465" s="258" t="s">
        <v>160</v>
      </c>
    </row>
    <row r="466" s="14" customFormat="1">
      <c r="B466" s="259"/>
      <c r="C466" s="260"/>
      <c r="D466" s="239" t="s">
        <v>169</v>
      </c>
      <c r="E466" s="261" t="s">
        <v>1</v>
      </c>
      <c r="F466" s="262" t="s">
        <v>173</v>
      </c>
      <c r="G466" s="260"/>
      <c r="H466" s="263">
        <v>12</v>
      </c>
      <c r="I466" s="264"/>
      <c r="J466" s="260"/>
      <c r="K466" s="260"/>
      <c r="L466" s="265"/>
      <c r="M466" s="266"/>
      <c r="N466" s="267"/>
      <c r="O466" s="267"/>
      <c r="P466" s="267"/>
      <c r="Q466" s="267"/>
      <c r="R466" s="267"/>
      <c r="S466" s="267"/>
      <c r="T466" s="268"/>
      <c r="AT466" s="269" t="s">
        <v>169</v>
      </c>
      <c r="AU466" s="269" t="s">
        <v>93</v>
      </c>
      <c r="AV466" s="14" t="s">
        <v>174</v>
      </c>
      <c r="AW466" s="14" t="s">
        <v>38</v>
      </c>
      <c r="AX466" s="14" t="s">
        <v>90</v>
      </c>
      <c r="AY466" s="269" t="s">
        <v>160</v>
      </c>
    </row>
    <row r="467" s="1" customFormat="1" ht="24" customHeight="1">
      <c r="B467" s="38"/>
      <c r="C467" s="224" t="s">
        <v>343</v>
      </c>
      <c r="D467" s="224" t="s">
        <v>164</v>
      </c>
      <c r="E467" s="225" t="s">
        <v>523</v>
      </c>
      <c r="F467" s="226" t="s">
        <v>524</v>
      </c>
      <c r="G467" s="227" t="s">
        <v>178</v>
      </c>
      <c r="H467" s="228">
        <v>4</v>
      </c>
      <c r="I467" s="229"/>
      <c r="J467" s="230">
        <f>ROUND(I467*H467,2)</f>
        <v>0</v>
      </c>
      <c r="K467" s="226" t="s">
        <v>1</v>
      </c>
      <c r="L467" s="43"/>
      <c r="M467" s="231" t="s">
        <v>1</v>
      </c>
      <c r="N467" s="232" t="s">
        <v>47</v>
      </c>
      <c r="O467" s="86"/>
      <c r="P467" s="233">
        <f>O467*H467</f>
        <v>0</v>
      </c>
      <c r="Q467" s="233">
        <v>0</v>
      </c>
      <c r="R467" s="233">
        <f>Q467*H467</f>
        <v>0</v>
      </c>
      <c r="S467" s="233">
        <v>0</v>
      </c>
      <c r="T467" s="234">
        <f>S467*H467</f>
        <v>0</v>
      </c>
      <c r="AR467" s="235" t="s">
        <v>167</v>
      </c>
      <c r="AT467" s="235" t="s">
        <v>164</v>
      </c>
      <c r="AU467" s="235" t="s">
        <v>93</v>
      </c>
      <c r="AY467" s="16" t="s">
        <v>160</v>
      </c>
      <c r="BE467" s="236">
        <f>IF(N467="základní",J467,0)</f>
        <v>0</v>
      </c>
      <c r="BF467" s="236">
        <f>IF(N467="snížená",J467,0)</f>
        <v>0</v>
      </c>
      <c r="BG467" s="236">
        <f>IF(N467="zákl. přenesená",J467,0)</f>
        <v>0</v>
      </c>
      <c r="BH467" s="236">
        <f>IF(N467="sníž. přenesená",J467,0)</f>
        <v>0</v>
      </c>
      <c r="BI467" s="236">
        <f>IF(N467="nulová",J467,0)</f>
        <v>0</v>
      </c>
      <c r="BJ467" s="16" t="s">
        <v>90</v>
      </c>
      <c r="BK467" s="236">
        <f>ROUND(I467*H467,2)</f>
        <v>0</v>
      </c>
      <c r="BL467" s="16" t="s">
        <v>167</v>
      </c>
      <c r="BM467" s="235" t="s">
        <v>525</v>
      </c>
    </row>
    <row r="468" s="12" customFormat="1">
      <c r="B468" s="237"/>
      <c r="C468" s="238"/>
      <c r="D468" s="239" t="s">
        <v>169</v>
      </c>
      <c r="E468" s="240" t="s">
        <v>1</v>
      </c>
      <c r="F468" s="241" t="s">
        <v>181</v>
      </c>
      <c r="G468" s="238"/>
      <c r="H468" s="240" t="s">
        <v>1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AT468" s="247" t="s">
        <v>169</v>
      </c>
      <c r="AU468" s="247" t="s">
        <v>93</v>
      </c>
      <c r="AV468" s="12" t="s">
        <v>90</v>
      </c>
      <c r="AW468" s="12" t="s">
        <v>38</v>
      </c>
      <c r="AX468" s="12" t="s">
        <v>82</v>
      </c>
      <c r="AY468" s="247" t="s">
        <v>160</v>
      </c>
    </row>
    <row r="469" s="12" customFormat="1">
      <c r="B469" s="237"/>
      <c r="C469" s="238"/>
      <c r="D469" s="239" t="s">
        <v>169</v>
      </c>
      <c r="E469" s="240" t="s">
        <v>1</v>
      </c>
      <c r="F469" s="241" t="s">
        <v>409</v>
      </c>
      <c r="G469" s="238"/>
      <c r="H469" s="240" t="s">
        <v>1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AT469" s="247" t="s">
        <v>169</v>
      </c>
      <c r="AU469" s="247" t="s">
        <v>93</v>
      </c>
      <c r="AV469" s="12" t="s">
        <v>90</v>
      </c>
      <c r="AW469" s="12" t="s">
        <v>38</v>
      </c>
      <c r="AX469" s="12" t="s">
        <v>82</v>
      </c>
      <c r="AY469" s="247" t="s">
        <v>160</v>
      </c>
    </row>
    <row r="470" s="13" customFormat="1">
      <c r="B470" s="248"/>
      <c r="C470" s="249"/>
      <c r="D470" s="239" t="s">
        <v>169</v>
      </c>
      <c r="E470" s="250" t="s">
        <v>1</v>
      </c>
      <c r="F470" s="251" t="s">
        <v>509</v>
      </c>
      <c r="G470" s="249"/>
      <c r="H470" s="252">
        <v>2</v>
      </c>
      <c r="I470" s="253"/>
      <c r="J470" s="249"/>
      <c r="K470" s="249"/>
      <c r="L470" s="254"/>
      <c r="M470" s="255"/>
      <c r="N470" s="256"/>
      <c r="O470" s="256"/>
      <c r="P470" s="256"/>
      <c r="Q470" s="256"/>
      <c r="R470" s="256"/>
      <c r="S470" s="256"/>
      <c r="T470" s="257"/>
      <c r="AT470" s="258" t="s">
        <v>169</v>
      </c>
      <c r="AU470" s="258" t="s">
        <v>93</v>
      </c>
      <c r="AV470" s="13" t="s">
        <v>93</v>
      </c>
      <c r="AW470" s="13" t="s">
        <v>38</v>
      </c>
      <c r="AX470" s="13" t="s">
        <v>82</v>
      </c>
      <c r="AY470" s="258" t="s">
        <v>160</v>
      </c>
    </row>
    <row r="471" s="12" customFormat="1">
      <c r="B471" s="237"/>
      <c r="C471" s="238"/>
      <c r="D471" s="239" t="s">
        <v>169</v>
      </c>
      <c r="E471" s="240" t="s">
        <v>1</v>
      </c>
      <c r="F471" s="241" t="s">
        <v>182</v>
      </c>
      <c r="G471" s="238"/>
      <c r="H471" s="240" t="s">
        <v>1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AT471" s="247" t="s">
        <v>169</v>
      </c>
      <c r="AU471" s="247" t="s">
        <v>93</v>
      </c>
      <c r="AV471" s="12" t="s">
        <v>90</v>
      </c>
      <c r="AW471" s="12" t="s">
        <v>38</v>
      </c>
      <c r="AX471" s="12" t="s">
        <v>82</v>
      </c>
      <c r="AY471" s="247" t="s">
        <v>160</v>
      </c>
    </row>
    <row r="472" s="12" customFormat="1">
      <c r="B472" s="237"/>
      <c r="C472" s="238"/>
      <c r="D472" s="239" t="s">
        <v>169</v>
      </c>
      <c r="E472" s="240" t="s">
        <v>1</v>
      </c>
      <c r="F472" s="241" t="s">
        <v>409</v>
      </c>
      <c r="G472" s="238"/>
      <c r="H472" s="240" t="s">
        <v>1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AT472" s="247" t="s">
        <v>169</v>
      </c>
      <c r="AU472" s="247" t="s">
        <v>93</v>
      </c>
      <c r="AV472" s="12" t="s">
        <v>90</v>
      </c>
      <c r="AW472" s="12" t="s">
        <v>38</v>
      </c>
      <c r="AX472" s="12" t="s">
        <v>82</v>
      </c>
      <c r="AY472" s="247" t="s">
        <v>160</v>
      </c>
    </row>
    <row r="473" s="13" customFormat="1">
      <c r="B473" s="248"/>
      <c r="C473" s="249"/>
      <c r="D473" s="239" t="s">
        <v>169</v>
      </c>
      <c r="E473" s="250" t="s">
        <v>1</v>
      </c>
      <c r="F473" s="251" t="s">
        <v>509</v>
      </c>
      <c r="G473" s="249"/>
      <c r="H473" s="252">
        <v>2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AT473" s="258" t="s">
        <v>169</v>
      </c>
      <c r="AU473" s="258" t="s">
        <v>93</v>
      </c>
      <c r="AV473" s="13" t="s">
        <v>93</v>
      </c>
      <c r="AW473" s="13" t="s">
        <v>38</v>
      </c>
      <c r="AX473" s="13" t="s">
        <v>82</v>
      </c>
      <c r="AY473" s="258" t="s">
        <v>160</v>
      </c>
    </row>
    <row r="474" s="14" customFormat="1">
      <c r="B474" s="259"/>
      <c r="C474" s="260"/>
      <c r="D474" s="239" t="s">
        <v>169</v>
      </c>
      <c r="E474" s="261" t="s">
        <v>1</v>
      </c>
      <c r="F474" s="262" t="s">
        <v>173</v>
      </c>
      <c r="G474" s="260"/>
      <c r="H474" s="263">
        <v>4</v>
      </c>
      <c r="I474" s="264"/>
      <c r="J474" s="260"/>
      <c r="K474" s="260"/>
      <c r="L474" s="265"/>
      <c r="M474" s="266"/>
      <c r="N474" s="267"/>
      <c r="O474" s="267"/>
      <c r="P474" s="267"/>
      <c r="Q474" s="267"/>
      <c r="R474" s="267"/>
      <c r="S474" s="267"/>
      <c r="T474" s="268"/>
      <c r="AT474" s="269" t="s">
        <v>169</v>
      </c>
      <c r="AU474" s="269" t="s">
        <v>93</v>
      </c>
      <c r="AV474" s="14" t="s">
        <v>174</v>
      </c>
      <c r="AW474" s="14" t="s">
        <v>38</v>
      </c>
      <c r="AX474" s="14" t="s">
        <v>90</v>
      </c>
      <c r="AY474" s="269" t="s">
        <v>160</v>
      </c>
    </row>
    <row r="475" s="1" customFormat="1" ht="24" customHeight="1">
      <c r="B475" s="38"/>
      <c r="C475" s="224" t="s">
        <v>526</v>
      </c>
      <c r="D475" s="224" t="s">
        <v>164</v>
      </c>
      <c r="E475" s="225" t="s">
        <v>527</v>
      </c>
      <c r="F475" s="226" t="s">
        <v>528</v>
      </c>
      <c r="G475" s="227" t="s">
        <v>178</v>
      </c>
      <c r="H475" s="228">
        <v>4</v>
      </c>
      <c r="I475" s="229"/>
      <c r="J475" s="230">
        <f>ROUND(I475*H475,2)</f>
        <v>0</v>
      </c>
      <c r="K475" s="226" t="s">
        <v>1</v>
      </c>
      <c r="L475" s="43"/>
      <c r="M475" s="231" t="s">
        <v>1</v>
      </c>
      <c r="N475" s="232" t="s">
        <v>47</v>
      </c>
      <c r="O475" s="86"/>
      <c r="P475" s="233">
        <f>O475*H475</f>
        <v>0</v>
      </c>
      <c r="Q475" s="233">
        <v>0</v>
      </c>
      <c r="R475" s="233">
        <f>Q475*H475</f>
        <v>0</v>
      </c>
      <c r="S475" s="233">
        <v>0</v>
      </c>
      <c r="T475" s="234">
        <f>S475*H475</f>
        <v>0</v>
      </c>
      <c r="AR475" s="235" t="s">
        <v>167</v>
      </c>
      <c r="AT475" s="235" t="s">
        <v>164</v>
      </c>
      <c r="AU475" s="235" t="s">
        <v>93</v>
      </c>
      <c r="AY475" s="16" t="s">
        <v>160</v>
      </c>
      <c r="BE475" s="236">
        <f>IF(N475="základní",J475,0)</f>
        <v>0</v>
      </c>
      <c r="BF475" s="236">
        <f>IF(N475="snížená",J475,0)</f>
        <v>0</v>
      </c>
      <c r="BG475" s="236">
        <f>IF(N475="zákl. přenesená",J475,0)</f>
        <v>0</v>
      </c>
      <c r="BH475" s="236">
        <f>IF(N475="sníž. přenesená",J475,0)</f>
        <v>0</v>
      </c>
      <c r="BI475" s="236">
        <f>IF(N475="nulová",J475,0)</f>
        <v>0</v>
      </c>
      <c r="BJ475" s="16" t="s">
        <v>90</v>
      </c>
      <c r="BK475" s="236">
        <f>ROUND(I475*H475,2)</f>
        <v>0</v>
      </c>
      <c r="BL475" s="16" t="s">
        <v>167</v>
      </c>
      <c r="BM475" s="235" t="s">
        <v>529</v>
      </c>
    </row>
    <row r="476" s="12" customFormat="1">
      <c r="B476" s="237"/>
      <c r="C476" s="238"/>
      <c r="D476" s="239" t="s">
        <v>169</v>
      </c>
      <c r="E476" s="240" t="s">
        <v>1</v>
      </c>
      <c r="F476" s="241" t="s">
        <v>518</v>
      </c>
      <c r="G476" s="238"/>
      <c r="H476" s="240" t="s">
        <v>1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AT476" s="247" t="s">
        <v>169</v>
      </c>
      <c r="AU476" s="247" t="s">
        <v>93</v>
      </c>
      <c r="AV476" s="12" t="s">
        <v>90</v>
      </c>
      <c r="AW476" s="12" t="s">
        <v>38</v>
      </c>
      <c r="AX476" s="12" t="s">
        <v>82</v>
      </c>
      <c r="AY476" s="247" t="s">
        <v>160</v>
      </c>
    </row>
    <row r="477" s="12" customFormat="1">
      <c r="B477" s="237"/>
      <c r="C477" s="238"/>
      <c r="D477" s="239" t="s">
        <v>169</v>
      </c>
      <c r="E477" s="240" t="s">
        <v>1</v>
      </c>
      <c r="F477" s="241" t="s">
        <v>344</v>
      </c>
      <c r="G477" s="238"/>
      <c r="H477" s="240" t="s">
        <v>1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AT477" s="247" t="s">
        <v>169</v>
      </c>
      <c r="AU477" s="247" t="s">
        <v>93</v>
      </c>
      <c r="AV477" s="12" t="s">
        <v>90</v>
      </c>
      <c r="AW477" s="12" t="s">
        <v>38</v>
      </c>
      <c r="AX477" s="12" t="s">
        <v>82</v>
      </c>
      <c r="AY477" s="247" t="s">
        <v>160</v>
      </c>
    </row>
    <row r="478" s="13" customFormat="1">
      <c r="B478" s="248"/>
      <c r="C478" s="249"/>
      <c r="D478" s="239" t="s">
        <v>169</v>
      </c>
      <c r="E478" s="250" t="s">
        <v>1</v>
      </c>
      <c r="F478" s="251" t="s">
        <v>174</v>
      </c>
      <c r="G478" s="249"/>
      <c r="H478" s="252">
        <v>4</v>
      </c>
      <c r="I478" s="253"/>
      <c r="J478" s="249"/>
      <c r="K478" s="249"/>
      <c r="L478" s="254"/>
      <c r="M478" s="255"/>
      <c r="N478" s="256"/>
      <c r="O478" s="256"/>
      <c r="P478" s="256"/>
      <c r="Q478" s="256"/>
      <c r="R478" s="256"/>
      <c r="S478" s="256"/>
      <c r="T478" s="257"/>
      <c r="AT478" s="258" t="s">
        <v>169</v>
      </c>
      <c r="AU478" s="258" t="s">
        <v>93</v>
      </c>
      <c r="AV478" s="13" t="s">
        <v>93</v>
      </c>
      <c r="AW478" s="13" t="s">
        <v>38</v>
      </c>
      <c r="AX478" s="13" t="s">
        <v>82</v>
      </c>
      <c r="AY478" s="258" t="s">
        <v>160</v>
      </c>
    </row>
    <row r="479" s="14" customFormat="1">
      <c r="B479" s="259"/>
      <c r="C479" s="260"/>
      <c r="D479" s="239" t="s">
        <v>169</v>
      </c>
      <c r="E479" s="261" t="s">
        <v>1</v>
      </c>
      <c r="F479" s="262" t="s">
        <v>173</v>
      </c>
      <c r="G479" s="260"/>
      <c r="H479" s="263">
        <v>4</v>
      </c>
      <c r="I479" s="264"/>
      <c r="J479" s="260"/>
      <c r="K479" s="260"/>
      <c r="L479" s="265"/>
      <c r="M479" s="266"/>
      <c r="N479" s="267"/>
      <c r="O479" s="267"/>
      <c r="P479" s="267"/>
      <c r="Q479" s="267"/>
      <c r="R479" s="267"/>
      <c r="S479" s="267"/>
      <c r="T479" s="268"/>
      <c r="AT479" s="269" t="s">
        <v>169</v>
      </c>
      <c r="AU479" s="269" t="s">
        <v>93</v>
      </c>
      <c r="AV479" s="14" t="s">
        <v>174</v>
      </c>
      <c r="AW479" s="14" t="s">
        <v>38</v>
      </c>
      <c r="AX479" s="14" t="s">
        <v>90</v>
      </c>
      <c r="AY479" s="269" t="s">
        <v>160</v>
      </c>
    </row>
    <row r="480" s="1" customFormat="1" ht="16.5" customHeight="1">
      <c r="B480" s="38"/>
      <c r="C480" s="224" t="s">
        <v>348</v>
      </c>
      <c r="D480" s="224" t="s">
        <v>164</v>
      </c>
      <c r="E480" s="225" t="s">
        <v>530</v>
      </c>
      <c r="F480" s="226" t="s">
        <v>531</v>
      </c>
      <c r="G480" s="227" t="s">
        <v>178</v>
      </c>
      <c r="H480" s="228">
        <v>6</v>
      </c>
      <c r="I480" s="229"/>
      <c r="J480" s="230">
        <f>ROUND(I480*H480,2)</f>
        <v>0</v>
      </c>
      <c r="K480" s="226" t="s">
        <v>1</v>
      </c>
      <c r="L480" s="43"/>
      <c r="M480" s="231" t="s">
        <v>1</v>
      </c>
      <c r="N480" s="232" t="s">
        <v>47</v>
      </c>
      <c r="O480" s="86"/>
      <c r="P480" s="233">
        <f>O480*H480</f>
        <v>0</v>
      </c>
      <c r="Q480" s="233">
        <v>0</v>
      </c>
      <c r="R480" s="233">
        <f>Q480*H480</f>
        <v>0</v>
      </c>
      <c r="S480" s="233">
        <v>0</v>
      </c>
      <c r="T480" s="234">
        <f>S480*H480</f>
        <v>0</v>
      </c>
      <c r="AR480" s="235" t="s">
        <v>167</v>
      </c>
      <c r="AT480" s="235" t="s">
        <v>164</v>
      </c>
      <c r="AU480" s="235" t="s">
        <v>93</v>
      </c>
      <c r="AY480" s="16" t="s">
        <v>160</v>
      </c>
      <c r="BE480" s="236">
        <f>IF(N480="základní",J480,0)</f>
        <v>0</v>
      </c>
      <c r="BF480" s="236">
        <f>IF(N480="snížená",J480,0)</f>
        <v>0</v>
      </c>
      <c r="BG480" s="236">
        <f>IF(N480="zákl. přenesená",J480,0)</f>
        <v>0</v>
      </c>
      <c r="BH480" s="236">
        <f>IF(N480="sníž. přenesená",J480,0)</f>
        <v>0</v>
      </c>
      <c r="BI480" s="236">
        <f>IF(N480="nulová",J480,0)</f>
        <v>0</v>
      </c>
      <c r="BJ480" s="16" t="s">
        <v>90</v>
      </c>
      <c r="BK480" s="236">
        <f>ROUND(I480*H480,2)</f>
        <v>0</v>
      </c>
      <c r="BL480" s="16" t="s">
        <v>167</v>
      </c>
      <c r="BM480" s="235" t="s">
        <v>532</v>
      </c>
    </row>
    <row r="481" s="12" customFormat="1">
      <c r="B481" s="237"/>
      <c r="C481" s="238"/>
      <c r="D481" s="239" t="s">
        <v>169</v>
      </c>
      <c r="E481" s="240" t="s">
        <v>1</v>
      </c>
      <c r="F481" s="241" t="s">
        <v>248</v>
      </c>
      <c r="G481" s="238"/>
      <c r="H481" s="240" t="s">
        <v>1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AT481" s="247" t="s">
        <v>169</v>
      </c>
      <c r="AU481" s="247" t="s">
        <v>93</v>
      </c>
      <c r="AV481" s="12" t="s">
        <v>90</v>
      </c>
      <c r="AW481" s="12" t="s">
        <v>38</v>
      </c>
      <c r="AX481" s="12" t="s">
        <v>82</v>
      </c>
      <c r="AY481" s="247" t="s">
        <v>160</v>
      </c>
    </row>
    <row r="482" s="12" customFormat="1">
      <c r="B482" s="237"/>
      <c r="C482" s="238"/>
      <c r="D482" s="239" t="s">
        <v>169</v>
      </c>
      <c r="E482" s="240" t="s">
        <v>1</v>
      </c>
      <c r="F482" s="241" t="s">
        <v>344</v>
      </c>
      <c r="G482" s="238"/>
      <c r="H482" s="240" t="s">
        <v>1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AT482" s="247" t="s">
        <v>169</v>
      </c>
      <c r="AU482" s="247" t="s">
        <v>93</v>
      </c>
      <c r="AV482" s="12" t="s">
        <v>90</v>
      </c>
      <c r="AW482" s="12" t="s">
        <v>38</v>
      </c>
      <c r="AX482" s="12" t="s">
        <v>82</v>
      </c>
      <c r="AY482" s="247" t="s">
        <v>160</v>
      </c>
    </row>
    <row r="483" s="13" customFormat="1">
      <c r="B483" s="248"/>
      <c r="C483" s="249"/>
      <c r="D483" s="239" t="s">
        <v>169</v>
      </c>
      <c r="E483" s="250" t="s">
        <v>1</v>
      </c>
      <c r="F483" s="251" t="s">
        <v>533</v>
      </c>
      <c r="G483" s="249"/>
      <c r="H483" s="252">
        <v>6</v>
      </c>
      <c r="I483" s="253"/>
      <c r="J483" s="249"/>
      <c r="K483" s="249"/>
      <c r="L483" s="254"/>
      <c r="M483" s="255"/>
      <c r="N483" s="256"/>
      <c r="O483" s="256"/>
      <c r="P483" s="256"/>
      <c r="Q483" s="256"/>
      <c r="R483" s="256"/>
      <c r="S483" s="256"/>
      <c r="T483" s="257"/>
      <c r="AT483" s="258" t="s">
        <v>169</v>
      </c>
      <c r="AU483" s="258" t="s">
        <v>93</v>
      </c>
      <c r="AV483" s="13" t="s">
        <v>93</v>
      </c>
      <c r="AW483" s="13" t="s">
        <v>38</v>
      </c>
      <c r="AX483" s="13" t="s">
        <v>82</v>
      </c>
      <c r="AY483" s="258" t="s">
        <v>160</v>
      </c>
    </row>
    <row r="484" s="14" customFormat="1">
      <c r="B484" s="259"/>
      <c r="C484" s="260"/>
      <c r="D484" s="239" t="s">
        <v>169</v>
      </c>
      <c r="E484" s="261" t="s">
        <v>1</v>
      </c>
      <c r="F484" s="262" t="s">
        <v>173</v>
      </c>
      <c r="G484" s="260"/>
      <c r="H484" s="263">
        <v>6</v>
      </c>
      <c r="I484" s="264"/>
      <c r="J484" s="260"/>
      <c r="K484" s="260"/>
      <c r="L484" s="265"/>
      <c r="M484" s="266"/>
      <c r="N484" s="267"/>
      <c r="O484" s="267"/>
      <c r="P484" s="267"/>
      <c r="Q484" s="267"/>
      <c r="R484" s="267"/>
      <c r="S484" s="267"/>
      <c r="T484" s="268"/>
      <c r="AT484" s="269" t="s">
        <v>169</v>
      </c>
      <c r="AU484" s="269" t="s">
        <v>93</v>
      </c>
      <c r="AV484" s="14" t="s">
        <v>174</v>
      </c>
      <c r="AW484" s="14" t="s">
        <v>38</v>
      </c>
      <c r="AX484" s="14" t="s">
        <v>90</v>
      </c>
      <c r="AY484" s="269" t="s">
        <v>160</v>
      </c>
    </row>
    <row r="485" s="1" customFormat="1" ht="16.5" customHeight="1">
      <c r="B485" s="38"/>
      <c r="C485" s="270" t="s">
        <v>534</v>
      </c>
      <c r="D485" s="270" t="s">
        <v>234</v>
      </c>
      <c r="E485" s="271" t="s">
        <v>535</v>
      </c>
      <c r="F485" s="272" t="s">
        <v>536</v>
      </c>
      <c r="G485" s="273" t="s">
        <v>178</v>
      </c>
      <c r="H485" s="274">
        <v>6</v>
      </c>
      <c r="I485" s="275"/>
      <c r="J485" s="276">
        <f>ROUND(I485*H485,2)</f>
        <v>0</v>
      </c>
      <c r="K485" s="272" t="s">
        <v>1</v>
      </c>
      <c r="L485" s="277"/>
      <c r="M485" s="278" t="s">
        <v>1</v>
      </c>
      <c r="N485" s="279" t="s">
        <v>47</v>
      </c>
      <c r="O485" s="86"/>
      <c r="P485" s="233">
        <f>O485*H485</f>
        <v>0</v>
      </c>
      <c r="Q485" s="233">
        <v>0</v>
      </c>
      <c r="R485" s="233">
        <f>Q485*H485</f>
        <v>0</v>
      </c>
      <c r="S485" s="233">
        <v>0</v>
      </c>
      <c r="T485" s="234">
        <f>S485*H485</f>
        <v>0</v>
      </c>
      <c r="AR485" s="235" t="s">
        <v>197</v>
      </c>
      <c r="AT485" s="235" t="s">
        <v>234</v>
      </c>
      <c r="AU485" s="235" t="s">
        <v>93</v>
      </c>
      <c r="AY485" s="16" t="s">
        <v>160</v>
      </c>
      <c r="BE485" s="236">
        <f>IF(N485="základní",J485,0)</f>
        <v>0</v>
      </c>
      <c r="BF485" s="236">
        <f>IF(N485="snížená",J485,0)</f>
        <v>0</v>
      </c>
      <c r="BG485" s="236">
        <f>IF(N485="zákl. přenesená",J485,0)</f>
        <v>0</v>
      </c>
      <c r="BH485" s="236">
        <f>IF(N485="sníž. přenesená",J485,0)</f>
        <v>0</v>
      </c>
      <c r="BI485" s="236">
        <f>IF(N485="nulová",J485,0)</f>
        <v>0</v>
      </c>
      <c r="BJ485" s="16" t="s">
        <v>90</v>
      </c>
      <c r="BK485" s="236">
        <f>ROUND(I485*H485,2)</f>
        <v>0</v>
      </c>
      <c r="BL485" s="16" t="s">
        <v>167</v>
      </c>
      <c r="BM485" s="235" t="s">
        <v>537</v>
      </c>
    </row>
    <row r="486" s="12" customFormat="1">
      <c r="B486" s="237"/>
      <c r="C486" s="238"/>
      <c r="D486" s="239" t="s">
        <v>169</v>
      </c>
      <c r="E486" s="240" t="s">
        <v>1</v>
      </c>
      <c r="F486" s="241" t="s">
        <v>248</v>
      </c>
      <c r="G486" s="238"/>
      <c r="H486" s="240" t="s">
        <v>1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AT486" s="247" t="s">
        <v>169</v>
      </c>
      <c r="AU486" s="247" t="s">
        <v>93</v>
      </c>
      <c r="AV486" s="12" t="s">
        <v>90</v>
      </c>
      <c r="AW486" s="12" t="s">
        <v>38</v>
      </c>
      <c r="AX486" s="12" t="s">
        <v>82</v>
      </c>
      <c r="AY486" s="247" t="s">
        <v>160</v>
      </c>
    </row>
    <row r="487" s="12" customFormat="1">
      <c r="B487" s="237"/>
      <c r="C487" s="238"/>
      <c r="D487" s="239" t="s">
        <v>169</v>
      </c>
      <c r="E487" s="240" t="s">
        <v>1</v>
      </c>
      <c r="F487" s="241" t="s">
        <v>344</v>
      </c>
      <c r="G487" s="238"/>
      <c r="H487" s="240" t="s">
        <v>1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AT487" s="247" t="s">
        <v>169</v>
      </c>
      <c r="AU487" s="247" t="s">
        <v>93</v>
      </c>
      <c r="AV487" s="12" t="s">
        <v>90</v>
      </c>
      <c r="AW487" s="12" t="s">
        <v>38</v>
      </c>
      <c r="AX487" s="12" t="s">
        <v>82</v>
      </c>
      <c r="AY487" s="247" t="s">
        <v>160</v>
      </c>
    </row>
    <row r="488" s="13" customFormat="1">
      <c r="B488" s="248"/>
      <c r="C488" s="249"/>
      <c r="D488" s="239" t="s">
        <v>169</v>
      </c>
      <c r="E488" s="250" t="s">
        <v>1</v>
      </c>
      <c r="F488" s="251" t="s">
        <v>533</v>
      </c>
      <c r="G488" s="249"/>
      <c r="H488" s="252">
        <v>6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AT488" s="258" t="s">
        <v>169</v>
      </c>
      <c r="AU488" s="258" t="s">
        <v>93</v>
      </c>
      <c r="AV488" s="13" t="s">
        <v>93</v>
      </c>
      <c r="AW488" s="13" t="s">
        <v>38</v>
      </c>
      <c r="AX488" s="13" t="s">
        <v>82</v>
      </c>
      <c r="AY488" s="258" t="s">
        <v>160</v>
      </c>
    </row>
    <row r="489" s="14" customFormat="1">
      <c r="B489" s="259"/>
      <c r="C489" s="260"/>
      <c r="D489" s="239" t="s">
        <v>169</v>
      </c>
      <c r="E489" s="261" t="s">
        <v>1</v>
      </c>
      <c r="F489" s="262" t="s">
        <v>173</v>
      </c>
      <c r="G489" s="260"/>
      <c r="H489" s="263">
        <v>6</v>
      </c>
      <c r="I489" s="264"/>
      <c r="J489" s="260"/>
      <c r="K489" s="260"/>
      <c r="L489" s="265"/>
      <c r="M489" s="266"/>
      <c r="N489" s="267"/>
      <c r="O489" s="267"/>
      <c r="P489" s="267"/>
      <c r="Q489" s="267"/>
      <c r="R489" s="267"/>
      <c r="S489" s="267"/>
      <c r="T489" s="268"/>
      <c r="AT489" s="269" t="s">
        <v>169</v>
      </c>
      <c r="AU489" s="269" t="s">
        <v>93</v>
      </c>
      <c r="AV489" s="14" t="s">
        <v>174</v>
      </c>
      <c r="AW489" s="14" t="s">
        <v>38</v>
      </c>
      <c r="AX489" s="14" t="s">
        <v>90</v>
      </c>
      <c r="AY489" s="269" t="s">
        <v>160</v>
      </c>
    </row>
    <row r="490" s="11" customFormat="1" ht="22.8" customHeight="1">
      <c r="B490" s="208"/>
      <c r="C490" s="209"/>
      <c r="D490" s="210" t="s">
        <v>81</v>
      </c>
      <c r="E490" s="222" t="s">
        <v>538</v>
      </c>
      <c r="F490" s="222" t="s">
        <v>539</v>
      </c>
      <c r="G490" s="209"/>
      <c r="H490" s="209"/>
      <c r="I490" s="212"/>
      <c r="J490" s="223">
        <f>BK490</f>
        <v>0</v>
      </c>
      <c r="K490" s="209"/>
      <c r="L490" s="214"/>
      <c r="M490" s="215"/>
      <c r="N490" s="216"/>
      <c r="O490" s="216"/>
      <c r="P490" s="217">
        <f>SUM(P491:P683)</f>
        <v>0</v>
      </c>
      <c r="Q490" s="216"/>
      <c r="R490" s="217">
        <f>SUM(R491:R683)</f>
        <v>4.40212</v>
      </c>
      <c r="S490" s="216"/>
      <c r="T490" s="218">
        <f>SUM(T491:T683)</f>
        <v>0</v>
      </c>
      <c r="AR490" s="219" t="s">
        <v>163</v>
      </c>
      <c r="AT490" s="220" t="s">
        <v>81</v>
      </c>
      <c r="AU490" s="220" t="s">
        <v>90</v>
      </c>
      <c r="AY490" s="219" t="s">
        <v>160</v>
      </c>
      <c r="BK490" s="221">
        <f>SUM(BK491:BK683)</f>
        <v>0</v>
      </c>
    </row>
    <row r="491" s="1" customFormat="1" ht="16.5" customHeight="1">
      <c r="B491" s="38"/>
      <c r="C491" s="224" t="s">
        <v>540</v>
      </c>
      <c r="D491" s="224" t="s">
        <v>164</v>
      </c>
      <c r="E491" s="225" t="s">
        <v>541</v>
      </c>
      <c r="F491" s="226" t="s">
        <v>542</v>
      </c>
      <c r="G491" s="227" t="s">
        <v>178</v>
      </c>
      <c r="H491" s="228">
        <v>2</v>
      </c>
      <c r="I491" s="229"/>
      <c r="J491" s="230">
        <f>ROUND(I491*H491,2)</f>
        <v>0</v>
      </c>
      <c r="K491" s="226" t="s">
        <v>1</v>
      </c>
      <c r="L491" s="43"/>
      <c r="M491" s="231" t="s">
        <v>1</v>
      </c>
      <c r="N491" s="232" t="s">
        <v>47</v>
      </c>
      <c r="O491" s="86"/>
      <c r="P491" s="233">
        <f>O491*H491</f>
        <v>0</v>
      </c>
      <c r="Q491" s="233">
        <v>2.2001499999999998</v>
      </c>
      <c r="R491" s="233">
        <f>Q491*H491</f>
        <v>4.4002999999999997</v>
      </c>
      <c r="S491" s="233">
        <v>0</v>
      </c>
      <c r="T491" s="234">
        <f>S491*H491</f>
        <v>0</v>
      </c>
      <c r="AR491" s="235" t="s">
        <v>167</v>
      </c>
      <c r="AT491" s="235" t="s">
        <v>164</v>
      </c>
      <c r="AU491" s="235" t="s">
        <v>93</v>
      </c>
      <c r="AY491" s="16" t="s">
        <v>160</v>
      </c>
      <c r="BE491" s="236">
        <f>IF(N491="základní",J491,0)</f>
        <v>0</v>
      </c>
      <c r="BF491" s="236">
        <f>IF(N491="snížená",J491,0)</f>
        <v>0</v>
      </c>
      <c r="BG491" s="236">
        <f>IF(N491="zákl. přenesená",J491,0)</f>
        <v>0</v>
      </c>
      <c r="BH491" s="236">
        <f>IF(N491="sníž. přenesená",J491,0)</f>
        <v>0</v>
      </c>
      <c r="BI491" s="236">
        <f>IF(N491="nulová",J491,0)</f>
        <v>0</v>
      </c>
      <c r="BJ491" s="16" t="s">
        <v>90</v>
      </c>
      <c r="BK491" s="236">
        <f>ROUND(I491*H491,2)</f>
        <v>0</v>
      </c>
      <c r="BL491" s="16" t="s">
        <v>167</v>
      </c>
      <c r="BM491" s="235" t="s">
        <v>543</v>
      </c>
    </row>
    <row r="492" s="12" customFormat="1">
      <c r="B492" s="237"/>
      <c r="C492" s="238"/>
      <c r="D492" s="239" t="s">
        <v>169</v>
      </c>
      <c r="E492" s="240" t="s">
        <v>1</v>
      </c>
      <c r="F492" s="241" t="s">
        <v>181</v>
      </c>
      <c r="G492" s="238"/>
      <c r="H492" s="240" t="s">
        <v>1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AT492" s="247" t="s">
        <v>169</v>
      </c>
      <c r="AU492" s="247" t="s">
        <v>93</v>
      </c>
      <c r="AV492" s="12" t="s">
        <v>90</v>
      </c>
      <c r="AW492" s="12" t="s">
        <v>38</v>
      </c>
      <c r="AX492" s="12" t="s">
        <v>82</v>
      </c>
      <c r="AY492" s="247" t="s">
        <v>160</v>
      </c>
    </row>
    <row r="493" s="13" customFormat="1">
      <c r="B493" s="248"/>
      <c r="C493" s="249"/>
      <c r="D493" s="239" t="s">
        <v>169</v>
      </c>
      <c r="E493" s="250" t="s">
        <v>1</v>
      </c>
      <c r="F493" s="251" t="s">
        <v>90</v>
      </c>
      <c r="G493" s="249"/>
      <c r="H493" s="252">
        <v>1</v>
      </c>
      <c r="I493" s="253"/>
      <c r="J493" s="249"/>
      <c r="K493" s="249"/>
      <c r="L493" s="254"/>
      <c r="M493" s="255"/>
      <c r="N493" s="256"/>
      <c r="O493" s="256"/>
      <c r="P493" s="256"/>
      <c r="Q493" s="256"/>
      <c r="R493" s="256"/>
      <c r="S493" s="256"/>
      <c r="T493" s="257"/>
      <c r="AT493" s="258" t="s">
        <v>169</v>
      </c>
      <c r="AU493" s="258" t="s">
        <v>93</v>
      </c>
      <c r="AV493" s="13" t="s">
        <v>93</v>
      </c>
      <c r="AW493" s="13" t="s">
        <v>38</v>
      </c>
      <c r="AX493" s="13" t="s">
        <v>82</v>
      </c>
      <c r="AY493" s="258" t="s">
        <v>160</v>
      </c>
    </row>
    <row r="494" s="12" customFormat="1">
      <c r="B494" s="237"/>
      <c r="C494" s="238"/>
      <c r="D494" s="239" t="s">
        <v>169</v>
      </c>
      <c r="E494" s="240" t="s">
        <v>1</v>
      </c>
      <c r="F494" s="241" t="s">
        <v>182</v>
      </c>
      <c r="G494" s="238"/>
      <c r="H494" s="240" t="s">
        <v>1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AT494" s="247" t="s">
        <v>169</v>
      </c>
      <c r="AU494" s="247" t="s">
        <v>93</v>
      </c>
      <c r="AV494" s="12" t="s">
        <v>90</v>
      </c>
      <c r="AW494" s="12" t="s">
        <v>38</v>
      </c>
      <c r="AX494" s="12" t="s">
        <v>82</v>
      </c>
      <c r="AY494" s="247" t="s">
        <v>160</v>
      </c>
    </row>
    <row r="495" s="13" customFormat="1">
      <c r="B495" s="248"/>
      <c r="C495" s="249"/>
      <c r="D495" s="239" t="s">
        <v>169</v>
      </c>
      <c r="E495" s="250" t="s">
        <v>1</v>
      </c>
      <c r="F495" s="251" t="s">
        <v>90</v>
      </c>
      <c r="G495" s="249"/>
      <c r="H495" s="252">
        <v>1</v>
      </c>
      <c r="I495" s="253"/>
      <c r="J495" s="249"/>
      <c r="K495" s="249"/>
      <c r="L495" s="254"/>
      <c r="M495" s="255"/>
      <c r="N495" s="256"/>
      <c r="O495" s="256"/>
      <c r="P495" s="256"/>
      <c r="Q495" s="256"/>
      <c r="R495" s="256"/>
      <c r="S495" s="256"/>
      <c r="T495" s="257"/>
      <c r="AT495" s="258" t="s">
        <v>169</v>
      </c>
      <c r="AU495" s="258" t="s">
        <v>93</v>
      </c>
      <c r="AV495" s="13" t="s">
        <v>93</v>
      </c>
      <c r="AW495" s="13" t="s">
        <v>38</v>
      </c>
      <c r="AX495" s="13" t="s">
        <v>82</v>
      </c>
      <c r="AY495" s="258" t="s">
        <v>160</v>
      </c>
    </row>
    <row r="496" s="14" customFormat="1">
      <c r="B496" s="259"/>
      <c r="C496" s="260"/>
      <c r="D496" s="239" t="s">
        <v>169</v>
      </c>
      <c r="E496" s="261" t="s">
        <v>1</v>
      </c>
      <c r="F496" s="262" t="s">
        <v>173</v>
      </c>
      <c r="G496" s="260"/>
      <c r="H496" s="263">
        <v>2</v>
      </c>
      <c r="I496" s="264"/>
      <c r="J496" s="260"/>
      <c r="K496" s="260"/>
      <c r="L496" s="265"/>
      <c r="M496" s="266"/>
      <c r="N496" s="267"/>
      <c r="O496" s="267"/>
      <c r="P496" s="267"/>
      <c r="Q496" s="267"/>
      <c r="R496" s="267"/>
      <c r="S496" s="267"/>
      <c r="T496" s="268"/>
      <c r="AT496" s="269" t="s">
        <v>169</v>
      </c>
      <c r="AU496" s="269" t="s">
        <v>93</v>
      </c>
      <c r="AV496" s="14" t="s">
        <v>174</v>
      </c>
      <c r="AW496" s="14" t="s">
        <v>38</v>
      </c>
      <c r="AX496" s="14" t="s">
        <v>90</v>
      </c>
      <c r="AY496" s="269" t="s">
        <v>160</v>
      </c>
    </row>
    <row r="497" s="1" customFormat="1" ht="16.5" customHeight="1">
      <c r="B497" s="38"/>
      <c r="C497" s="224" t="s">
        <v>544</v>
      </c>
      <c r="D497" s="224" t="s">
        <v>164</v>
      </c>
      <c r="E497" s="225" t="s">
        <v>545</v>
      </c>
      <c r="F497" s="226" t="s">
        <v>546</v>
      </c>
      <c r="G497" s="227" t="s">
        <v>178</v>
      </c>
      <c r="H497" s="228">
        <v>2</v>
      </c>
      <c r="I497" s="229"/>
      <c r="J497" s="230">
        <f>ROUND(I497*H497,2)</f>
        <v>0</v>
      </c>
      <c r="K497" s="226" t="s">
        <v>1</v>
      </c>
      <c r="L497" s="43"/>
      <c r="M497" s="231" t="s">
        <v>1</v>
      </c>
      <c r="N497" s="232" t="s">
        <v>47</v>
      </c>
      <c r="O497" s="86"/>
      <c r="P497" s="233">
        <f>O497*H497</f>
        <v>0</v>
      </c>
      <c r="Q497" s="233">
        <v>0</v>
      </c>
      <c r="R497" s="233">
        <f>Q497*H497</f>
        <v>0</v>
      </c>
      <c r="S497" s="233">
        <v>0</v>
      </c>
      <c r="T497" s="234">
        <f>S497*H497</f>
        <v>0</v>
      </c>
      <c r="AR497" s="235" t="s">
        <v>167</v>
      </c>
      <c r="AT497" s="235" t="s">
        <v>164</v>
      </c>
      <c r="AU497" s="235" t="s">
        <v>93</v>
      </c>
      <c r="AY497" s="16" t="s">
        <v>160</v>
      </c>
      <c r="BE497" s="236">
        <f>IF(N497="základní",J497,0)</f>
        <v>0</v>
      </c>
      <c r="BF497" s="236">
        <f>IF(N497="snížená",J497,0)</f>
        <v>0</v>
      </c>
      <c r="BG497" s="236">
        <f>IF(N497="zákl. přenesená",J497,0)</f>
        <v>0</v>
      </c>
      <c r="BH497" s="236">
        <f>IF(N497="sníž. přenesená",J497,0)</f>
        <v>0</v>
      </c>
      <c r="BI497" s="236">
        <f>IF(N497="nulová",J497,0)</f>
        <v>0</v>
      </c>
      <c r="BJ497" s="16" t="s">
        <v>90</v>
      </c>
      <c r="BK497" s="236">
        <f>ROUND(I497*H497,2)</f>
        <v>0</v>
      </c>
      <c r="BL497" s="16" t="s">
        <v>167</v>
      </c>
      <c r="BM497" s="235" t="s">
        <v>547</v>
      </c>
    </row>
    <row r="498" s="12" customFormat="1">
      <c r="B498" s="237"/>
      <c r="C498" s="238"/>
      <c r="D498" s="239" t="s">
        <v>169</v>
      </c>
      <c r="E498" s="240" t="s">
        <v>1</v>
      </c>
      <c r="F498" s="241" t="s">
        <v>181</v>
      </c>
      <c r="G498" s="238"/>
      <c r="H498" s="240" t="s">
        <v>1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AT498" s="247" t="s">
        <v>169</v>
      </c>
      <c r="AU498" s="247" t="s">
        <v>93</v>
      </c>
      <c r="AV498" s="12" t="s">
        <v>90</v>
      </c>
      <c r="AW498" s="12" t="s">
        <v>38</v>
      </c>
      <c r="AX498" s="12" t="s">
        <v>82</v>
      </c>
      <c r="AY498" s="247" t="s">
        <v>160</v>
      </c>
    </row>
    <row r="499" s="13" customFormat="1">
      <c r="B499" s="248"/>
      <c r="C499" s="249"/>
      <c r="D499" s="239" t="s">
        <v>169</v>
      </c>
      <c r="E499" s="250" t="s">
        <v>1</v>
      </c>
      <c r="F499" s="251" t="s">
        <v>90</v>
      </c>
      <c r="G499" s="249"/>
      <c r="H499" s="252">
        <v>1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AT499" s="258" t="s">
        <v>169</v>
      </c>
      <c r="AU499" s="258" t="s">
        <v>93</v>
      </c>
      <c r="AV499" s="13" t="s">
        <v>93</v>
      </c>
      <c r="AW499" s="13" t="s">
        <v>38</v>
      </c>
      <c r="AX499" s="13" t="s">
        <v>82</v>
      </c>
      <c r="AY499" s="258" t="s">
        <v>160</v>
      </c>
    </row>
    <row r="500" s="12" customFormat="1">
      <c r="B500" s="237"/>
      <c r="C500" s="238"/>
      <c r="D500" s="239" t="s">
        <v>169</v>
      </c>
      <c r="E500" s="240" t="s">
        <v>1</v>
      </c>
      <c r="F500" s="241" t="s">
        <v>182</v>
      </c>
      <c r="G500" s="238"/>
      <c r="H500" s="240" t="s">
        <v>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AT500" s="247" t="s">
        <v>169</v>
      </c>
      <c r="AU500" s="247" t="s">
        <v>93</v>
      </c>
      <c r="AV500" s="12" t="s">
        <v>90</v>
      </c>
      <c r="AW500" s="12" t="s">
        <v>38</v>
      </c>
      <c r="AX500" s="12" t="s">
        <v>82</v>
      </c>
      <c r="AY500" s="247" t="s">
        <v>160</v>
      </c>
    </row>
    <row r="501" s="13" customFormat="1">
      <c r="B501" s="248"/>
      <c r="C501" s="249"/>
      <c r="D501" s="239" t="s">
        <v>169</v>
      </c>
      <c r="E501" s="250" t="s">
        <v>1</v>
      </c>
      <c r="F501" s="251" t="s">
        <v>90</v>
      </c>
      <c r="G501" s="249"/>
      <c r="H501" s="252">
        <v>1</v>
      </c>
      <c r="I501" s="253"/>
      <c r="J501" s="249"/>
      <c r="K501" s="249"/>
      <c r="L501" s="254"/>
      <c r="M501" s="255"/>
      <c r="N501" s="256"/>
      <c r="O501" s="256"/>
      <c r="P501" s="256"/>
      <c r="Q501" s="256"/>
      <c r="R501" s="256"/>
      <c r="S501" s="256"/>
      <c r="T501" s="257"/>
      <c r="AT501" s="258" t="s">
        <v>169</v>
      </c>
      <c r="AU501" s="258" t="s">
        <v>93</v>
      </c>
      <c r="AV501" s="13" t="s">
        <v>93</v>
      </c>
      <c r="AW501" s="13" t="s">
        <v>38</v>
      </c>
      <c r="AX501" s="13" t="s">
        <v>82</v>
      </c>
      <c r="AY501" s="258" t="s">
        <v>160</v>
      </c>
    </row>
    <row r="502" s="14" customFormat="1">
      <c r="B502" s="259"/>
      <c r="C502" s="260"/>
      <c r="D502" s="239" t="s">
        <v>169</v>
      </c>
      <c r="E502" s="261" t="s">
        <v>1</v>
      </c>
      <c r="F502" s="262" t="s">
        <v>173</v>
      </c>
      <c r="G502" s="260"/>
      <c r="H502" s="263">
        <v>2</v>
      </c>
      <c r="I502" s="264"/>
      <c r="J502" s="260"/>
      <c r="K502" s="260"/>
      <c r="L502" s="265"/>
      <c r="M502" s="266"/>
      <c r="N502" s="267"/>
      <c r="O502" s="267"/>
      <c r="P502" s="267"/>
      <c r="Q502" s="267"/>
      <c r="R502" s="267"/>
      <c r="S502" s="267"/>
      <c r="T502" s="268"/>
      <c r="AT502" s="269" t="s">
        <v>169</v>
      </c>
      <c r="AU502" s="269" t="s">
        <v>93</v>
      </c>
      <c r="AV502" s="14" t="s">
        <v>174</v>
      </c>
      <c r="AW502" s="14" t="s">
        <v>38</v>
      </c>
      <c r="AX502" s="14" t="s">
        <v>90</v>
      </c>
      <c r="AY502" s="269" t="s">
        <v>160</v>
      </c>
    </row>
    <row r="503" s="1" customFormat="1" ht="16.5" customHeight="1">
      <c r="B503" s="38"/>
      <c r="C503" s="270" t="s">
        <v>548</v>
      </c>
      <c r="D503" s="270" t="s">
        <v>234</v>
      </c>
      <c r="E503" s="271" t="s">
        <v>549</v>
      </c>
      <c r="F503" s="272" t="s">
        <v>550</v>
      </c>
      <c r="G503" s="273" t="s">
        <v>178</v>
      </c>
      <c r="H503" s="274">
        <v>2</v>
      </c>
      <c r="I503" s="275"/>
      <c r="J503" s="276">
        <f>ROUND(I503*H503,2)</f>
        <v>0</v>
      </c>
      <c r="K503" s="272" t="s">
        <v>1</v>
      </c>
      <c r="L503" s="277"/>
      <c r="M503" s="278" t="s">
        <v>1</v>
      </c>
      <c r="N503" s="279" t="s">
        <v>47</v>
      </c>
      <c r="O503" s="86"/>
      <c r="P503" s="233">
        <f>O503*H503</f>
        <v>0</v>
      </c>
      <c r="Q503" s="233">
        <v>0</v>
      </c>
      <c r="R503" s="233">
        <f>Q503*H503</f>
        <v>0</v>
      </c>
      <c r="S503" s="233">
        <v>0</v>
      </c>
      <c r="T503" s="234">
        <f>S503*H503</f>
        <v>0</v>
      </c>
      <c r="AR503" s="235" t="s">
        <v>197</v>
      </c>
      <c r="AT503" s="235" t="s">
        <v>234</v>
      </c>
      <c r="AU503" s="235" t="s">
        <v>93</v>
      </c>
      <c r="AY503" s="16" t="s">
        <v>160</v>
      </c>
      <c r="BE503" s="236">
        <f>IF(N503="základní",J503,0)</f>
        <v>0</v>
      </c>
      <c r="BF503" s="236">
        <f>IF(N503="snížená",J503,0)</f>
        <v>0</v>
      </c>
      <c r="BG503" s="236">
        <f>IF(N503="zákl. přenesená",J503,0)</f>
        <v>0</v>
      </c>
      <c r="BH503" s="236">
        <f>IF(N503="sníž. přenesená",J503,0)</f>
        <v>0</v>
      </c>
      <c r="BI503" s="236">
        <f>IF(N503="nulová",J503,0)</f>
        <v>0</v>
      </c>
      <c r="BJ503" s="16" t="s">
        <v>90</v>
      </c>
      <c r="BK503" s="236">
        <f>ROUND(I503*H503,2)</f>
        <v>0</v>
      </c>
      <c r="BL503" s="16" t="s">
        <v>167</v>
      </c>
      <c r="BM503" s="235" t="s">
        <v>551</v>
      </c>
    </row>
    <row r="504" s="12" customFormat="1">
      <c r="B504" s="237"/>
      <c r="C504" s="238"/>
      <c r="D504" s="239" t="s">
        <v>169</v>
      </c>
      <c r="E504" s="240" t="s">
        <v>1</v>
      </c>
      <c r="F504" s="241" t="s">
        <v>181</v>
      </c>
      <c r="G504" s="238"/>
      <c r="H504" s="240" t="s">
        <v>1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AT504" s="247" t="s">
        <v>169</v>
      </c>
      <c r="AU504" s="247" t="s">
        <v>93</v>
      </c>
      <c r="AV504" s="12" t="s">
        <v>90</v>
      </c>
      <c r="AW504" s="12" t="s">
        <v>38</v>
      </c>
      <c r="AX504" s="12" t="s">
        <v>82</v>
      </c>
      <c r="AY504" s="247" t="s">
        <v>160</v>
      </c>
    </row>
    <row r="505" s="13" customFormat="1">
      <c r="B505" s="248"/>
      <c r="C505" s="249"/>
      <c r="D505" s="239" t="s">
        <v>169</v>
      </c>
      <c r="E505" s="250" t="s">
        <v>1</v>
      </c>
      <c r="F505" s="251" t="s">
        <v>90</v>
      </c>
      <c r="G505" s="249"/>
      <c r="H505" s="252">
        <v>1</v>
      </c>
      <c r="I505" s="253"/>
      <c r="J505" s="249"/>
      <c r="K505" s="249"/>
      <c r="L505" s="254"/>
      <c r="M505" s="255"/>
      <c r="N505" s="256"/>
      <c r="O505" s="256"/>
      <c r="P505" s="256"/>
      <c r="Q505" s="256"/>
      <c r="R505" s="256"/>
      <c r="S505" s="256"/>
      <c r="T505" s="257"/>
      <c r="AT505" s="258" t="s">
        <v>169</v>
      </c>
      <c r="AU505" s="258" t="s">
        <v>93</v>
      </c>
      <c r="AV505" s="13" t="s">
        <v>93</v>
      </c>
      <c r="AW505" s="13" t="s">
        <v>38</v>
      </c>
      <c r="AX505" s="13" t="s">
        <v>82</v>
      </c>
      <c r="AY505" s="258" t="s">
        <v>160</v>
      </c>
    </row>
    <row r="506" s="12" customFormat="1">
      <c r="B506" s="237"/>
      <c r="C506" s="238"/>
      <c r="D506" s="239" t="s">
        <v>169</v>
      </c>
      <c r="E506" s="240" t="s">
        <v>1</v>
      </c>
      <c r="F506" s="241" t="s">
        <v>182</v>
      </c>
      <c r="G506" s="238"/>
      <c r="H506" s="240" t="s">
        <v>1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AT506" s="247" t="s">
        <v>169</v>
      </c>
      <c r="AU506" s="247" t="s">
        <v>93</v>
      </c>
      <c r="AV506" s="12" t="s">
        <v>90</v>
      </c>
      <c r="AW506" s="12" t="s">
        <v>38</v>
      </c>
      <c r="AX506" s="12" t="s">
        <v>82</v>
      </c>
      <c r="AY506" s="247" t="s">
        <v>160</v>
      </c>
    </row>
    <row r="507" s="13" customFormat="1">
      <c r="B507" s="248"/>
      <c r="C507" s="249"/>
      <c r="D507" s="239" t="s">
        <v>169</v>
      </c>
      <c r="E507" s="250" t="s">
        <v>1</v>
      </c>
      <c r="F507" s="251" t="s">
        <v>90</v>
      </c>
      <c r="G507" s="249"/>
      <c r="H507" s="252">
        <v>1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AT507" s="258" t="s">
        <v>169</v>
      </c>
      <c r="AU507" s="258" t="s">
        <v>93</v>
      </c>
      <c r="AV507" s="13" t="s">
        <v>93</v>
      </c>
      <c r="AW507" s="13" t="s">
        <v>38</v>
      </c>
      <c r="AX507" s="13" t="s">
        <v>82</v>
      </c>
      <c r="AY507" s="258" t="s">
        <v>160</v>
      </c>
    </row>
    <row r="508" s="14" customFormat="1">
      <c r="B508" s="259"/>
      <c r="C508" s="260"/>
      <c r="D508" s="239" t="s">
        <v>169</v>
      </c>
      <c r="E508" s="261" t="s">
        <v>1</v>
      </c>
      <c r="F508" s="262" t="s">
        <v>173</v>
      </c>
      <c r="G508" s="260"/>
      <c r="H508" s="263">
        <v>2</v>
      </c>
      <c r="I508" s="264"/>
      <c r="J508" s="260"/>
      <c r="K508" s="260"/>
      <c r="L508" s="265"/>
      <c r="M508" s="266"/>
      <c r="N508" s="267"/>
      <c r="O508" s="267"/>
      <c r="P508" s="267"/>
      <c r="Q508" s="267"/>
      <c r="R508" s="267"/>
      <c r="S508" s="267"/>
      <c r="T508" s="268"/>
      <c r="AT508" s="269" t="s">
        <v>169</v>
      </c>
      <c r="AU508" s="269" t="s">
        <v>93</v>
      </c>
      <c r="AV508" s="14" t="s">
        <v>174</v>
      </c>
      <c r="AW508" s="14" t="s">
        <v>38</v>
      </c>
      <c r="AX508" s="14" t="s">
        <v>90</v>
      </c>
      <c r="AY508" s="269" t="s">
        <v>160</v>
      </c>
    </row>
    <row r="509" s="1" customFormat="1" ht="16.5" customHeight="1">
      <c r="B509" s="38"/>
      <c r="C509" s="224" t="s">
        <v>552</v>
      </c>
      <c r="D509" s="224" t="s">
        <v>164</v>
      </c>
      <c r="E509" s="225" t="s">
        <v>553</v>
      </c>
      <c r="F509" s="226" t="s">
        <v>554</v>
      </c>
      <c r="G509" s="227" t="s">
        <v>178</v>
      </c>
      <c r="H509" s="228">
        <v>4</v>
      </c>
      <c r="I509" s="229"/>
      <c r="J509" s="230">
        <f>ROUND(I509*H509,2)</f>
        <v>0</v>
      </c>
      <c r="K509" s="226" t="s">
        <v>1</v>
      </c>
      <c r="L509" s="43"/>
      <c r="M509" s="231" t="s">
        <v>1</v>
      </c>
      <c r="N509" s="232" t="s">
        <v>47</v>
      </c>
      <c r="O509" s="86"/>
      <c r="P509" s="233">
        <f>O509*H509</f>
        <v>0</v>
      </c>
      <c r="Q509" s="233">
        <v>0</v>
      </c>
      <c r="R509" s="233">
        <f>Q509*H509</f>
        <v>0</v>
      </c>
      <c r="S509" s="233">
        <v>0</v>
      </c>
      <c r="T509" s="234">
        <f>S509*H509</f>
        <v>0</v>
      </c>
      <c r="AR509" s="235" t="s">
        <v>167</v>
      </c>
      <c r="AT509" s="235" t="s">
        <v>164</v>
      </c>
      <c r="AU509" s="235" t="s">
        <v>93</v>
      </c>
      <c r="AY509" s="16" t="s">
        <v>160</v>
      </c>
      <c r="BE509" s="236">
        <f>IF(N509="základní",J509,0)</f>
        <v>0</v>
      </c>
      <c r="BF509" s="236">
        <f>IF(N509="snížená",J509,0)</f>
        <v>0</v>
      </c>
      <c r="BG509" s="236">
        <f>IF(N509="zákl. přenesená",J509,0)</f>
        <v>0</v>
      </c>
      <c r="BH509" s="236">
        <f>IF(N509="sníž. přenesená",J509,0)</f>
        <v>0</v>
      </c>
      <c r="BI509" s="236">
        <f>IF(N509="nulová",J509,0)</f>
        <v>0</v>
      </c>
      <c r="BJ509" s="16" t="s">
        <v>90</v>
      </c>
      <c r="BK509" s="236">
        <f>ROUND(I509*H509,2)</f>
        <v>0</v>
      </c>
      <c r="BL509" s="16" t="s">
        <v>167</v>
      </c>
      <c r="BM509" s="235" t="s">
        <v>555</v>
      </c>
    </row>
    <row r="510" s="12" customFormat="1">
      <c r="B510" s="237"/>
      <c r="C510" s="238"/>
      <c r="D510" s="239" t="s">
        <v>169</v>
      </c>
      <c r="E510" s="240" t="s">
        <v>1</v>
      </c>
      <c r="F510" s="241" t="s">
        <v>556</v>
      </c>
      <c r="G510" s="238"/>
      <c r="H510" s="240" t="s">
        <v>1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AT510" s="247" t="s">
        <v>169</v>
      </c>
      <c r="AU510" s="247" t="s">
        <v>93</v>
      </c>
      <c r="AV510" s="12" t="s">
        <v>90</v>
      </c>
      <c r="AW510" s="12" t="s">
        <v>38</v>
      </c>
      <c r="AX510" s="12" t="s">
        <v>82</v>
      </c>
      <c r="AY510" s="247" t="s">
        <v>160</v>
      </c>
    </row>
    <row r="511" s="12" customFormat="1">
      <c r="B511" s="237"/>
      <c r="C511" s="238"/>
      <c r="D511" s="239" t="s">
        <v>169</v>
      </c>
      <c r="E511" s="240" t="s">
        <v>1</v>
      </c>
      <c r="F511" s="241" t="s">
        <v>181</v>
      </c>
      <c r="G511" s="238"/>
      <c r="H511" s="240" t="s">
        <v>1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AT511" s="247" t="s">
        <v>169</v>
      </c>
      <c r="AU511" s="247" t="s">
        <v>93</v>
      </c>
      <c r="AV511" s="12" t="s">
        <v>90</v>
      </c>
      <c r="AW511" s="12" t="s">
        <v>38</v>
      </c>
      <c r="AX511" s="12" t="s">
        <v>82</v>
      </c>
      <c r="AY511" s="247" t="s">
        <v>160</v>
      </c>
    </row>
    <row r="512" s="13" customFormat="1">
      <c r="B512" s="248"/>
      <c r="C512" s="249"/>
      <c r="D512" s="239" t="s">
        <v>169</v>
      </c>
      <c r="E512" s="250" t="s">
        <v>1</v>
      </c>
      <c r="F512" s="251" t="s">
        <v>557</v>
      </c>
      <c r="G512" s="249"/>
      <c r="H512" s="252">
        <v>2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AT512" s="258" t="s">
        <v>169</v>
      </c>
      <c r="AU512" s="258" t="s">
        <v>93</v>
      </c>
      <c r="AV512" s="13" t="s">
        <v>93</v>
      </c>
      <c r="AW512" s="13" t="s">
        <v>38</v>
      </c>
      <c r="AX512" s="13" t="s">
        <v>82</v>
      </c>
      <c r="AY512" s="258" t="s">
        <v>160</v>
      </c>
    </row>
    <row r="513" s="12" customFormat="1">
      <c r="B513" s="237"/>
      <c r="C513" s="238"/>
      <c r="D513" s="239" t="s">
        <v>169</v>
      </c>
      <c r="E513" s="240" t="s">
        <v>1</v>
      </c>
      <c r="F513" s="241" t="s">
        <v>182</v>
      </c>
      <c r="G513" s="238"/>
      <c r="H513" s="240" t="s">
        <v>1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AT513" s="247" t="s">
        <v>169</v>
      </c>
      <c r="AU513" s="247" t="s">
        <v>93</v>
      </c>
      <c r="AV513" s="12" t="s">
        <v>90</v>
      </c>
      <c r="AW513" s="12" t="s">
        <v>38</v>
      </c>
      <c r="AX513" s="12" t="s">
        <v>82</v>
      </c>
      <c r="AY513" s="247" t="s">
        <v>160</v>
      </c>
    </row>
    <row r="514" s="13" customFormat="1">
      <c r="B514" s="248"/>
      <c r="C514" s="249"/>
      <c r="D514" s="239" t="s">
        <v>169</v>
      </c>
      <c r="E514" s="250" t="s">
        <v>1</v>
      </c>
      <c r="F514" s="251" t="s">
        <v>557</v>
      </c>
      <c r="G514" s="249"/>
      <c r="H514" s="252">
        <v>2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AT514" s="258" t="s">
        <v>169</v>
      </c>
      <c r="AU514" s="258" t="s">
        <v>93</v>
      </c>
      <c r="AV514" s="13" t="s">
        <v>93</v>
      </c>
      <c r="AW514" s="13" t="s">
        <v>38</v>
      </c>
      <c r="AX514" s="13" t="s">
        <v>82</v>
      </c>
      <c r="AY514" s="258" t="s">
        <v>160</v>
      </c>
    </row>
    <row r="515" s="14" customFormat="1">
      <c r="B515" s="259"/>
      <c r="C515" s="260"/>
      <c r="D515" s="239" t="s">
        <v>169</v>
      </c>
      <c r="E515" s="261" t="s">
        <v>1</v>
      </c>
      <c r="F515" s="262" t="s">
        <v>173</v>
      </c>
      <c r="G515" s="260"/>
      <c r="H515" s="263">
        <v>4</v>
      </c>
      <c r="I515" s="264"/>
      <c r="J515" s="260"/>
      <c r="K515" s="260"/>
      <c r="L515" s="265"/>
      <c r="M515" s="266"/>
      <c r="N515" s="267"/>
      <c r="O515" s="267"/>
      <c r="P515" s="267"/>
      <c r="Q515" s="267"/>
      <c r="R515" s="267"/>
      <c r="S515" s="267"/>
      <c r="T515" s="268"/>
      <c r="AT515" s="269" t="s">
        <v>169</v>
      </c>
      <c r="AU515" s="269" t="s">
        <v>93</v>
      </c>
      <c r="AV515" s="14" t="s">
        <v>174</v>
      </c>
      <c r="AW515" s="14" t="s">
        <v>38</v>
      </c>
      <c r="AX515" s="14" t="s">
        <v>90</v>
      </c>
      <c r="AY515" s="269" t="s">
        <v>160</v>
      </c>
    </row>
    <row r="516" s="1" customFormat="1" ht="16.5" customHeight="1">
      <c r="B516" s="38"/>
      <c r="C516" s="224" t="s">
        <v>414</v>
      </c>
      <c r="D516" s="224" t="s">
        <v>164</v>
      </c>
      <c r="E516" s="225" t="s">
        <v>558</v>
      </c>
      <c r="F516" s="226" t="s">
        <v>559</v>
      </c>
      <c r="G516" s="227" t="s">
        <v>178</v>
      </c>
      <c r="H516" s="228">
        <v>4</v>
      </c>
      <c r="I516" s="229"/>
      <c r="J516" s="230">
        <f>ROUND(I516*H516,2)</f>
        <v>0</v>
      </c>
      <c r="K516" s="226" t="s">
        <v>1</v>
      </c>
      <c r="L516" s="43"/>
      <c r="M516" s="231" t="s">
        <v>1</v>
      </c>
      <c r="N516" s="232" t="s">
        <v>47</v>
      </c>
      <c r="O516" s="86"/>
      <c r="P516" s="233">
        <f>O516*H516</f>
        <v>0</v>
      </c>
      <c r="Q516" s="233">
        <v>0</v>
      </c>
      <c r="R516" s="233">
        <f>Q516*H516</f>
        <v>0</v>
      </c>
      <c r="S516" s="233">
        <v>0</v>
      </c>
      <c r="T516" s="234">
        <f>S516*H516</f>
        <v>0</v>
      </c>
      <c r="AR516" s="235" t="s">
        <v>167</v>
      </c>
      <c r="AT516" s="235" t="s">
        <v>164</v>
      </c>
      <c r="AU516" s="235" t="s">
        <v>93</v>
      </c>
      <c r="AY516" s="16" t="s">
        <v>160</v>
      </c>
      <c r="BE516" s="236">
        <f>IF(N516="základní",J516,0)</f>
        <v>0</v>
      </c>
      <c r="BF516" s="236">
        <f>IF(N516="snížená",J516,0)</f>
        <v>0</v>
      </c>
      <c r="BG516" s="236">
        <f>IF(N516="zákl. přenesená",J516,0)</f>
        <v>0</v>
      </c>
      <c r="BH516" s="236">
        <f>IF(N516="sníž. přenesená",J516,0)</f>
        <v>0</v>
      </c>
      <c r="BI516" s="236">
        <f>IF(N516="nulová",J516,0)</f>
        <v>0</v>
      </c>
      <c r="BJ516" s="16" t="s">
        <v>90</v>
      </c>
      <c r="BK516" s="236">
        <f>ROUND(I516*H516,2)</f>
        <v>0</v>
      </c>
      <c r="BL516" s="16" t="s">
        <v>167</v>
      </c>
      <c r="BM516" s="235" t="s">
        <v>560</v>
      </c>
    </row>
    <row r="517" s="12" customFormat="1">
      <c r="B517" s="237"/>
      <c r="C517" s="238"/>
      <c r="D517" s="239" t="s">
        <v>169</v>
      </c>
      <c r="E517" s="240" t="s">
        <v>1</v>
      </c>
      <c r="F517" s="241" t="s">
        <v>556</v>
      </c>
      <c r="G517" s="238"/>
      <c r="H517" s="240" t="s">
        <v>1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AT517" s="247" t="s">
        <v>169</v>
      </c>
      <c r="AU517" s="247" t="s">
        <v>93</v>
      </c>
      <c r="AV517" s="12" t="s">
        <v>90</v>
      </c>
      <c r="AW517" s="12" t="s">
        <v>38</v>
      </c>
      <c r="AX517" s="12" t="s">
        <v>82</v>
      </c>
      <c r="AY517" s="247" t="s">
        <v>160</v>
      </c>
    </row>
    <row r="518" s="12" customFormat="1">
      <c r="B518" s="237"/>
      <c r="C518" s="238"/>
      <c r="D518" s="239" t="s">
        <v>169</v>
      </c>
      <c r="E518" s="240" t="s">
        <v>1</v>
      </c>
      <c r="F518" s="241" t="s">
        <v>181</v>
      </c>
      <c r="G518" s="238"/>
      <c r="H518" s="240" t="s">
        <v>1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AT518" s="247" t="s">
        <v>169</v>
      </c>
      <c r="AU518" s="247" t="s">
        <v>93</v>
      </c>
      <c r="AV518" s="12" t="s">
        <v>90</v>
      </c>
      <c r="AW518" s="12" t="s">
        <v>38</v>
      </c>
      <c r="AX518" s="12" t="s">
        <v>82</v>
      </c>
      <c r="AY518" s="247" t="s">
        <v>160</v>
      </c>
    </row>
    <row r="519" s="13" customFormat="1">
      <c r="B519" s="248"/>
      <c r="C519" s="249"/>
      <c r="D519" s="239" t="s">
        <v>169</v>
      </c>
      <c r="E519" s="250" t="s">
        <v>1</v>
      </c>
      <c r="F519" s="251" t="s">
        <v>557</v>
      </c>
      <c r="G519" s="249"/>
      <c r="H519" s="252">
        <v>2</v>
      </c>
      <c r="I519" s="253"/>
      <c r="J519" s="249"/>
      <c r="K519" s="249"/>
      <c r="L519" s="254"/>
      <c r="M519" s="255"/>
      <c r="N519" s="256"/>
      <c r="O519" s="256"/>
      <c r="P519" s="256"/>
      <c r="Q519" s="256"/>
      <c r="R519" s="256"/>
      <c r="S519" s="256"/>
      <c r="T519" s="257"/>
      <c r="AT519" s="258" t="s">
        <v>169</v>
      </c>
      <c r="AU519" s="258" t="s">
        <v>93</v>
      </c>
      <c r="AV519" s="13" t="s">
        <v>93</v>
      </c>
      <c r="AW519" s="13" t="s">
        <v>38</v>
      </c>
      <c r="AX519" s="13" t="s">
        <v>82</v>
      </c>
      <c r="AY519" s="258" t="s">
        <v>160</v>
      </c>
    </row>
    <row r="520" s="12" customFormat="1">
      <c r="B520" s="237"/>
      <c r="C520" s="238"/>
      <c r="D520" s="239" t="s">
        <v>169</v>
      </c>
      <c r="E520" s="240" t="s">
        <v>1</v>
      </c>
      <c r="F520" s="241" t="s">
        <v>182</v>
      </c>
      <c r="G520" s="238"/>
      <c r="H520" s="240" t="s">
        <v>1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AT520" s="247" t="s">
        <v>169</v>
      </c>
      <c r="AU520" s="247" t="s">
        <v>93</v>
      </c>
      <c r="AV520" s="12" t="s">
        <v>90</v>
      </c>
      <c r="AW520" s="12" t="s">
        <v>38</v>
      </c>
      <c r="AX520" s="12" t="s">
        <v>82</v>
      </c>
      <c r="AY520" s="247" t="s">
        <v>160</v>
      </c>
    </row>
    <row r="521" s="13" customFormat="1">
      <c r="B521" s="248"/>
      <c r="C521" s="249"/>
      <c r="D521" s="239" t="s">
        <v>169</v>
      </c>
      <c r="E521" s="250" t="s">
        <v>1</v>
      </c>
      <c r="F521" s="251" t="s">
        <v>557</v>
      </c>
      <c r="G521" s="249"/>
      <c r="H521" s="252">
        <v>2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AT521" s="258" t="s">
        <v>169</v>
      </c>
      <c r="AU521" s="258" t="s">
        <v>93</v>
      </c>
      <c r="AV521" s="13" t="s">
        <v>93</v>
      </c>
      <c r="AW521" s="13" t="s">
        <v>38</v>
      </c>
      <c r="AX521" s="13" t="s">
        <v>82</v>
      </c>
      <c r="AY521" s="258" t="s">
        <v>160</v>
      </c>
    </row>
    <row r="522" s="14" customFormat="1">
      <c r="B522" s="259"/>
      <c r="C522" s="260"/>
      <c r="D522" s="239" t="s">
        <v>169</v>
      </c>
      <c r="E522" s="261" t="s">
        <v>1</v>
      </c>
      <c r="F522" s="262" t="s">
        <v>173</v>
      </c>
      <c r="G522" s="260"/>
      <c r="H522" s="263">
        <v>4</v>
      </c>
      <c r="I522" s="264"/>
      <c r="J522" s="260"/>
      <c r="K522" s="260"/>
      <c r="L522" s="265"/>
      <c r="M522" s="266"/>
      <c r="N522" s="267"/>
      <c r="O522" s="267"/>
      <c r="P522" s="267"/>
      <c r="Q522" s="267"/>
      <c r="R522" s="267"/>
      <c r="S522" s="267"/>
      <c r="T522" s="268"/>
      <c r="AT522" s="269" t="s">
        <v>169</v>
      </c>
      <c r="AU522" s="269" t="s">
        <v>93</v>
      </c>
      <c r="AV522" s="14" t="s">
        <v>174</v>
      </c>
      <c r="AW522" s="14" t="s">
        <v>38</v>
      </c>
      <c r="AX522" s="14" t="s">
        <v>90</v>
      </c>
      <c r="AY522" s="269" t="s">
        <v>160</v>
      </c>
    </row>
    <row r="523" s="1" customFormat="1" ht="16.5" customHeight="1">
      <c r="B523" s="38"/>
      <c r="C523" s="270" t="s">
        <v>561</v>
      </c>
      <c r="D523" s="270" t="s">
        <v>234</v>
      </c>
      <c r="E523" s="271" t="s">
        <v>562</v>
      </c>
      <c r="F523" s="272" t="s">
        <v>563</v>
      </c>
      <c r="G523" s="273" t="s">
        <v>178</v>
      </c>
      <c r="H523" s="274">
        <v>4</v>
      </c>
      <c r="I523" s="275"/>
      <c r="J523" s="276">
        <f>ROUND(I523*H523,2)</f>
        <v>0</v>
      </c>
      <c r="K523" s="272" t="s">
        <v>1</v>
      </c>
      <c r="L523" s="277"/>
      <c r="M523" s="278" t="s">
        <v>1</v>
      </c>
      <c r="N523" s="279" t="s">
        <v>47</v>
      </c>
      <c r="O523" s="86"/>
      <c r="P523" s="233">
        <f>O523*H523</f>
        <v>0</v>
      </c>
      <c r="Q523" s="233">
        <v>0</v>
      </c>
      <c r="R523" s="233">
        <f>Q523*H523</f>
        <v>0</v>
      </c>
      <c r="S523" s="233">
        <v>0</v>
      </c>
      <c r="T523" s="234">
        <f>S523*H523</f>
        <v>0</v>
      </c>
      <c r="AR523" s="235" t="s">
        <v>197</v>
      </c>
      <c r="AT523" s="235" t="s">
        <v>234</v>
      </c>
      <c r="AU523" s="235" t="s">
        <v>93</v>
      </c>
      <c r="AY523" s="16" t="s">
        <v>160</v>
      </c>
      <c r="BE523" s="236">
        <f>IF(N523="základní",J523,0)</f>
        <v>0</v>
      </c>
      <c r="BF523" s="236">
        <f>IF(N523="snížená",J523,0)</f>
        <v>0</v>
      </c>
      <c r="BG523" s="236">
        <f>IF(N523="zákl. přenesená",J523,0)</f>
        <v>0</v>
      </c>
      <c r="BH523" s="236">
        <f>IF(N523="sníž. přenesená",J523,0)</f>
        <v>0</v>
      </c>
      <c r="BI523" s="236">
        <f>IF(N523="nulová",J523,0)</f>
        <v>0</v>
      </c>
      <c r="BJ523" s="16" t="s">
        <v>90</v>
      </c>
      <c r="BK523" s="236">
        <f>ROUND(I523*H523,2)</f>
        <v>0</v>
      </c>
      <c r="BL523" s="16" t="s">
        <v>167</v>
      </c>
      <c r="BM523" s="235" t="s">
        <v>564</v>
      </c>
    </row>
    <row r="524" s="12" customFormat="1">
      <c r="B524" s="237"/>
      <c r="C524" s="238"/>
      <c r="D524" s="239" t="s">
        <v>169</v>
      </c>
      <c r="E524" s="240" t="s">
        <v>1</v>
      </c>
      <c r="F524" s="241" t="s">
        <v>556</v>
      </c>
      <c r="G524" s="238"/>
      <c r="H524" s="240" t="s">
        <v>1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AT524" s="247" t="s">
        <v>169</v>
      </c>
      <c r="AU524" s="247" t="s">
        <v>93</v>
      </c>
      <c r="AV524" s="12" t="s">
        <v>90</v>
      </c>
      <c r="AW524" s="12" t="s">
        <v>38</v>
      </c>
      <c r="AX524" s="12" t="s">
        <v>82</v>
      </c>
      <c r="AY524" s="247" t="s">
        <v>160</v>
      </c>
    </row>
    <row r="525" s="12" customFormat="1">
      <c r="B525" s="237"/>
      <c r="C525" s="238"/>
      <c r="D525" s="239" t="s">
        <v>169</v>
      </c>
      <c r="E525" s="240" t="s">
        <v>1</v>
      </c>
      <c r="F525" s="241" t="s">
        <v>181</v>
      </c>
      <c r="G525" s="238"/>
      <c r="H525" s="240" t="s">
        <v>1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AT525" s="247" t="s">
        <v>169</v>
      </c>
      <c r="AU525" s="247" t="s">
        <v>93</v>
      </c>
      <c r="AV525" s="12" t="s">
        <v>90</v>
      </c>
      <c r="AW525" s="12" t="s">
        <v>38</v>
      </c>
      <c r="AX525" s="12" t="s">
        <v>82</v>
      </c>
      <c r="AY525" s="247" t="s">
        <v>160</v>
      </c>
    </row>
    <row r="526" s="13" customFormat="1">
      <c r="B526" s="248"/>
      <c r="C526" s="249"/>
      <c r="D526" s="239" t="s">
        <v>169</v>
      </c>
      <c r="E526" s="250" t="s">
        <v>1</v>
      </c>
      <c r="F526" s="251" t="s">
        <v>557</v>
      </c>
      <c r="G526" s="249"/>
      <c r="H526" s="252">
        <v>2</v>
      </c>
      <c r="I526" s="253"/>
      <c r="J526" s="249"/>
      <c r="K526" s="249"/>
      <c r="L526" s="254"/>
      <c r="M526" s="255"/>
      <c r="N526" s="256"/>
      <c r="O526" s="256"/>
      <c r="P526" s="256"/>
      <c r="Q526" s="256"/>
      <c r="R526" s="256"/>
      <c r="S526" s="256"/>
      <c r="T526" s="257"/>
      <c r="AT526" s="258" t="s">
        <v>169</v>
      </c>
      <c r="AU526" s="258" t="s">
        <v>93</v>
      </c>
      <c r="AV526" s="13" t="s">
        <v>93</v>
      </c>
      <c r="AW526" s="13" t="s">
        <v>38</v>
      </c>
      <c r="AX526" s="13" t="s">
        <v>82</v>
      </c>
      <c r="AY526" s="258" t="s">
        <v>160</v>
      </c>
    </row>
    <row r="527" s="12" customFormat="1">
      <c r="B527" s="237"/>
      <c r="C527" s="238"/>
      <c r="D527" s="239" t="s">
        <v>169</v>
      </c>
      <c r="E527" s="240" t="s">
        <v>1</v>
      </c>
      <c r="F527" s="241" t="s">
        <v>182</v>
      </c>
      <c r="G527" s="238"/>
      <c r="H527" s="240" t="s">
        <v>1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AT527" s="247" t="s">
        <v>169</v>
      </c>
      <c r="AU527" s="247" t="s">
        <v>93</v>
      </c>
      <c r="AV527" s="12" t="s">
        <v>90</v>
      </c>
      <c r="AW527" s="12" t="s">
        <v>38</v>
      </c>
      <c r="AX527" s="12" t="s">
        <v>82</v>
      </c>
      <c r="AY527" s="247" t="s">
        <v>160</v>
      </c>
    </row>
    <row r="528" s="13" customFormat="1">
      <c r="B528" s="248"/>
      <c r="C528" s="249"/>
      <c r="D528" s="239" t="s">
        <v>169</v>
      </c>
      <c r="E528" s="250" t="s">
        <v>1</v>
      </c>
      <c r="F528" s="251" t="s">
        <v>557</v>
      </c>
      <c r="G528" s="249"/>
      <c r="H528" s="252">
        <v>2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AT528" s="258" t="s">
        <v>169</v>
      </c>
      <c r="AU528" s="258" t="s">
        <v>93</v>
      </c>
      <c r="AV528" s="13" t="s">
        <v>93</v>
      </c>
      <c r="AW528" s="13" t="s">
        <v>38</v>
      </c>
      <c r="AX528" s="13" t="s">
        <v>82</v>
      </c>
      <c r="AY528" s="258" t="s">
        <v>160</v>
      </c>
    </row>
    <row r="529" s="14" customFormat="1">
      <c r="B529" s="259"/>
      <c r="C529" s="260"/>
      <c r="D529" s="239" t="s">
        <v>169</v>
      </c>
      <c r="E529" s="261" t="s">
        <v>1</v>
      </c>
      <c r="F529" s="262" t="s">
        <v>173</v>
      </c>
      <c r="G529" s="260"/>
      <c r="H529" s="263">
        <v>4</v>
      </c>
      <c r="I529" s="264"/>
      <c r="J529" s="260"/>
      <c r="K529" s="260"/>
      <c r="L529" s="265"/>
      <c r="M529" s="266"/>
      <c r="N529" s="267"/>
      <c r="O529" s="267"/>
      <c r="P529" s="267"/>
      <c r="Q529" s="267"/>
      <c r="R529" s="267"/>
      <c r="S529" s="267"/>
      <c r="T529" s="268"/>
      <c r="AT529" s="269" t="s">
        <v>169</v>
      </c>
      <c r="AU529" s="269" t="s">
        <v>93</v>
      </c>
      <c r="AV529" s="14" t="s">
        <v>174</v>
      </c>
      <c r="AW529" s="14" t="s">
        <v>38</v>
      </c>
      <c r="AX529" s="14" t="s">
        <v>90</v>
      </c>
      <c r="AY529" s="269" t="s">
        <v>160</v>
      </c>
    </row>
    <row r="530" s="1" customFormat="1" ht="24" customHeight="1">
      <c r="B530" s="38"/>
      <c r="C530" s="224" t="s">
        <v>419</v>
      </c>
      <c r="D530" s="224" t="s">
        <v>164</v>
      </c>
      <c r="E530" s="225" t="s">
        <v>565</v>
      </c>
      <c r="F530" s="226" t="s">
        <v>566</v>
      </c>
      <c r="G530" s="227" t="s">
        <v>178</v>
      </c>
      <c r="H530" s="228">
        <v>2</v>
      </c>
      <c r="I530" s="229"/>
      <c r="J530" s="230">
        <f>ROUND(I530*H530,2)</f>
        <v>0</v>
      </c>
      <c r="K530" s="226" t="s">
        <v>1</v>
      </c>
      <c r="L530" s="43"/>
      <c r="M530" s="231" t="s">
        <v>1</v>
      </c>
      <c r="N530" s="232" t="s">
        <v>47</v>
      </c>
      <c r="O530" s="86"/>
      <c r="P530" s="233">
        <f>O530*H530</f>
        <v>0</v>
      </c>
      <c r="Q530" s="233">
        <v>0</v>
      </c>
      <c r="R530" s="233">
        <f>Q530*H530</f>
        <v>0</v>
      </c>
      <c r="S530" s="233">
        <v>0</v>
      </c>
      <c r="T530" s="234">
        <f>S530*H530</f>
        <v>0</v>
      </c>
      <c r="AR530" s="235" t="s">
        <v>167</v>
      </c>
      <c r="AT530" s="235" t="s">
        <v>164</v>
      </c>
      <c r="AU530" s="235" t="s">
        <v>93</v>
      </c>
      <c r="AY530" s="16" t="s">
        <v>160</v>
      </c>
      <c r="BE530" s="236">
        <f>IF(N530="základní",J530,0)</f>
        <v>0</v>
      </c>
      <c r="BF530" s="236">
        <f>IF(N530="snížená",J530,0)</f>
        <v>0</v>
      </c>
      <c r="BG530" s="236">
        <f>IF(N530="zákl. přenesená",J530,0)</f>
        <v>0</v>
      </c>
      <c r="BH530" s="236">
        <f>IF(N530="sníž. přenesená",J530,0)</f>
        <v>0</v>
      </c>
      <c r="BI530" s="236">
        <f>IF(N530="nulová",J530,0)</f>
        <v>0</v>
      </c>
      <c r="BJ530" s="16" t="s">
        <v>90</v>
      </c>
      <c r="BK530" s="236">
        <f>ROUND(I530*H530,2)</f>
        <v>0</v>
      </c>
      <c r="BL530" s="16" t="s">
        <v>167</v>
      </c>
      <c r="BM530" s="235" t="s">
        <v>567</v>
      </c>
    </row>
    <row r="531" s="12" customFormat="1">
      <c r="B531" s="237"/>
      <c r="C531" s="238"/>
      <c r="D531" s="239" t="s">
        <v>169</v>
      </c>
      <c r="E531" s="240" t="s">
        <v>1</v>
      </c>
      <c r="F531" s="241" t="s">
        <v>181</v>
      </c>
      <c r="G531" s="238"/>
      <c r="H531" s="240" t="s">
        <v>1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AT531" s="247" t="s">
        <v>169</v>
      </c>
      <c r="AU531" s="247" t="s">
        <v>93</v>
      </c>
      <c r="AV531" s="12" t="s">
        <v>90</v>
      </c>
      <c r="AW531" s="12" t="s">
        <v>38</v>
      </c>
      <c r="AX531" s="12" t="s">
        <v>82</v>
      </c>
      <c r="AY531" s="247" t="s">
        <v>160</v>
      </c>
    </row>
    <row r="532" s="13" customFormat="1">
      <c r="B532" s="248"/>
      <c r="C532" s="249"/>
      <c r="D532" s="239" t="s">
        <v>169</v>
      </c>
      <c r="E532" s="250" t="s">
        <v>1</v>
      </c>
      <c r="F532" s="251" t="s">
        <v>90</v>
      </c>
      <c r="G532" s="249"/>
      <c r="H532" s="252">
        <v>1</v>
      </c>
      <c r="I532" s="253"/>
      <c r="J532" s="249"/>
      <c r="K532" s="249"/>
      <c r="L532" s="254"/>
      <c r="M532" s="255"/>
      <c r="N532" s="256"/>
      <c r="O532" s="256"/>
      <c r="P532" s="256"/>
      <c r="Q532" s="256"/>
      <c r="R532" s="256"/>
      <c r="S532" s="256"/>
      <c r="T532" s="257"/>
      <c r="AT532" s="258" t="s">
        <v>169</v>
      </c>
      <c r="AU532" s="258" t="s">
        <v>93</v>
      </c>
      <c r="AV532" s="13" t="s">
        <v>93</v>
      </c>
      <c r="AW532" s="13" t="s">
        <v>38</v>
      </c>
      <c r="AX532" s="13" t="s">
        <v>82</v>
      </c>
      <c r="AY532" s="258" t="s">
        <v>160</v>
      </c>
    </row>
    <row r="533" s="12" customFormat="1">
      <c r="B533" s="237"/>
      <c r="C533" s="238"/>
      <c r="D533" s="239" t="s">
        <v>169</v>
      </c>
      <c r="E533" s="240" t="s">
        <v>1</v>
      </c>
      <c r="F533" s="241" t="s">
        <v>182</v>
      </c>
      <c r="G533" s="238"/>
      <c r="H533" s="240" t="s">
        <v>1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AT533" s="247" t="s">
        <v>169</v>
      </c>
      <c r="AU533" s="247" t="s">
        <v>93</v>
      </c>
      <c r="AV533" s="12" t="s">
        <v>90</v>
      </c>
      <c r="AW533" s="12" t="s">
        <v>38</v>
      </c>
      <c r="AX533" s="12" t="s">
        <v>82</v>
      </c>
      <c r="AY533" s="247" t="s">
        <v>160</v>
      </c>
    </row>
    <row r="534" s="13" customFormat="1">
      <c r="B534" s="248"/>
      <c r="C534" s="249"/>
      <c r="D534" s="239" t="s">
        <v>169</v>
      </c>
      <c r="E534" s="250" t="s">
        <v>1</v>
      </c>
      <c r="F534" s="251" t="s">
        <v>90</v>
      </c>
      <c r="G534" s="249"/>
      <c r="H534" s="252">
        <v>1</v>
      </c>
      <c r="I534" s="253"/>
      <c r="J534" s="249"/>
      <c r="K534" s="249"/>
      <c r="L534" s="254"/>
      <c r="M534" s="255"/>
      <c r="N534" s="256"/>
      <c r="O534" s="256"/>
      <c r="P534" s="256"/>
      <c r="Q534" s="256"/>
      <c r="R534" s="256"/>
      <c r="S534" s="256"/>
      <c r="T534" s="257"/>
      <c r="AT534" s="258" t="s">
        <v>169</v>
      </c>
      <c r="AU534" s="258" t="s">
        <v>93</v>
      </c>
      <c r="AV534" s="13" t="s">
        <v>93</v>
      </c>
      <c r="AW534" s="13" t="s">
        <v>38</v>
      </c>
      <c r="AX534" s="13" t="s">
        <v>82</v>
      </c>
      <c r="AY534" s="258" t="s">
        <v>160</v>
      </c>
    </row>
    <row r="535" s="14" customFormat="1">
      <c r="B535" s="259"/>
      <c r="C535" s="260"/>
      <c r="D535" s="239" t="s">
        <v>169</v>
      </c>
      <c r="E535" s="261" t="s">
        <v>1</v>
      </c>
      <c r="F535" s="262" t="s">
        <v>173</v>
      </c>
      <c r="G535" s="260"/>
      <c r="H535" s="263">
        <v>2</v>
      </c>
      <c r="I535" s="264"/>
      <c r="J535" s="260"/>
      <c r="K535" s="260"/>
      <c r="L535" s="265"/>
      <c r="M535" s="266"/>
      <c r="N535" s="267"/>
      <c r="O535" s="267"/>
      <c r="P535" s="267"/>
      <c r="Q535" s="267"/>
      <c r="R535" s="267"/>
      <c r="S535" s="267"/>
      <c r="T535" s="268"/>
      <c r="AT535" s="269" t="s">
        <v>169</v>
      </c>
      <c r="AU535" s="269" t="s">
        <v>93</v>
      </c>
      <c r="AV535" s="14" t="s">
        <v>174</v>
      </c>
      <c r="AW535" s="14" t="s">
        <v>38</v>
      </c>
      <c r="AX535" s="14" t="s">
        <v>90</v>
      </c>
      <c r="AY535" s="269" t="s">
        <v>160</v>
      </c>
    </row>
    <row r="536" s="1" customFormat="1" ht="24" customHeight="1">
      <c r="B536" s="38"/>
      <c r="C536" s="270" t="s">
        <v>568</v>
      </c>
      <c r="D536" s="270" t="s">
        <v>234</v>
      </c>
      <c r="E536" s="271" t="s">
        <v>569</v>
      </c>
      <c r="F536" s="272" t="s">
        <v>570</v>
      </c>
      <c r="G536" s="273" t="s">
        <v>178</v>
      </c>
      <c r="H536" s="274">
        <v>2</v>
      </c>
      <c r="I536" s="275"/>
      <c r="J536" s="276">
        <f>ROUND(I536*H536,2)</f>
        <v>0</v>
      </c>
      <c r="K536" s="272" t="s">
        <v>1</v>
      </c>
      <c r="L536" s="277"/>
      <c r="M536" s="278" t="s">
        <v>1</v>
      </c>
      <c r="N536" s="279" t="s">
        <v>47</v>
      </c>
      <c r="O536" s="86"/>
      <c r="P536" s="233">
        <f>O536*H536</f>
        <v>0</v>
      </c>
      <c r="Q536" s="233">
        <v>0</v>
      </c>
      <c r="R536" s="233">
        <f>Q536*H536</f>
        <v>0</v>
      </c>
      <c r="S536" s="233">
        <v>0</v>
      </c>
      <c r="T536" s="234">
        <f>S536*H536</f>
        <v>0</v>
      </c>
      <c r="AR536" s="235" t="s">
        <v>197</v>
      </c>
      <c r="AT536" s="235" t="s">
        <v>234</v>
      </c>
      <c r="AU536" s="235" t="s">
        <v>93</v>
      </c>
      <c r="AY536" s="16" t="s">
        <v>160</v>
      </c>
      <c r="BE536" s="236">
        <f>IF(N536="základní",J536,0)</f>
        <v>0</v>
      </c>
      <c r="BF536" s="236">
        <f>IF(N536="snížená",J536,0)</f>
        <v>0</v>
      </c>
      <c r="BG536" s="236">
        <f>IF(N536="zákl. přenesená",J536,0)</f>
        <v>0</v>
      </c>
      <c r="BH536" s="236">
        <f>IF(N536="sníž. přenesená",J536,0)</f>
        <v>0</v>
      </c>
      <c r="BI536" s="236">
        <f>IF(N536="nulová",J536,0)</f>
        <v>0</v>
      </c>
      <c r="BJ536" s="16" t="s">
        <v>90</v>
      </c>
      <c r="BK536" s="236">
        <f>ROUND(I536*H536,2)</f>
        <v>0</v>
      </c>
      <c r="BL536" s="16" t="s">
        <v>167</v>
      </c>
      <c r="BM536" s="235" t="s">
        <v>571</v>
      </c>
    </row>
    <row r="537" s="12" customFormat="1">
      <c r="B537" s="237"/>
      <c r="C537" s="238"/>
      <c r="D537" s="239" t="s">
        <v>169</v>
      </c>
      <c r="E537" s="240" t="s">
        <v>1</v>
      </c>
      <c r="F537" s="241" t="s">
        <v>181</v>
      </c>
      <c r="G537" s="238"/>
      <c r="H537" s="240" t="s">
        <v>1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AT537" s="247" t="s">
        <v>169</v>
      </c>
      <c r="AU537" s="247" t="s">
        <v>93</v>
      </c>
      <c r="AV537" s="12" t="s">
        <v>90</v>
      </c>
      <c r="AW537" s="12" t="s">
        <v>38</v>
      </c>
      <c r="AX537" s="12" t="s">
        <v>82</v>
      </c>
      <c r="AY537" s="247" t="s">
        <v>160</v>
      </c>
    </row>
    <row r="538" s="13" customFormat="1">
      <c r="B538" s="248"/>
      <c r="C538" s="249"/>
      <c r="D538" s="239" t="s">
        <v>169</v>
      </c>
      <c r="E538" s="250" t="s">
        <v>1</v>
      </c>
      <c r="F538" s="251" t="s">
        <v>90</v>
      </c>
      <c r="G538" s="249"/>
      <c r="H538" s="252">
        <v>1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AT538" s="258" t="s">
        <v>169</v>
      </c>
      <c r="AU538" s="258" t="s">
        <v>93</v>
      </c>
      <c r="AV538" s="13" t="s">
        <v>93</v>
      </c>
      <c r="AW538" s="13" t="s">
        <v>38</v>
      </c>
      <c r="AX538" s="13" t="s">
        <v>82</v>
      </c>
      <c r="AY538" s="258" t="s">
        <v>160</v>
      </c>
    </row>
    <row r="539" s="12" customFormat="1">
      <c r="B539" s="237"/>
      <c r="C539" s="238"/>
      <c r="D539" s="239" t="s">
        <v>169</v>
      </c>
      <c r="E539" s="240" t="s">
        <v>1</v>
      </c>
      <c r="F539" s="241" t="s">
        <v>182</v>
      </c>
      <c r="G539" s="238"/>
      <c r="H539" s="240" t="s">
        <v>1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AT539" s="247" t="s">
        <v>169</v>
      </c>
      <c r="AU539" s="247" t="s">
        <v>93</v>
      </c>
      <c r="AV539" s="12" t="s">
        <v>90</v>
      </c>
      <c r="AW539" s="12" t="s">
        <v>38</v>
      </c>
      <c r="AX539" s="12" t="s">
        <v>82</v>
      </c>
      <c r="AY539" s="247" t="s">
        <v>160</v>
      </c>
    </row>
    <row r="540" s="13" customFormat="1">
      <c r="B540" s="248"/>
      <c r="C540" s="249"/>
      <c r="D540" s="239" t="s">
        <v>169</v>
      </c>
      <c r="E540" s="250" t="s">
        <v>1</v>
      </c>
      <c r="F540" s="251" t="s">
        <v>90</v>
      </c>
      <c r="G540" s="249"/>
      <c r="H540" s="252">
        <v>1</v>
      </c>
      <c r="I540" s="253"/>
      <c r="J540" s="249"/>
      <c r="K540" s="249"/>
      <c r="L540" s="254"/>
      <c r="M540" s="255"/>
      <c r="N540" s="256"/>
      <c r="O540" s="256"/>
      <c r="P540" s="256"/>
      <c r="Q540" s="256"/>
      <c r="R540" s="256"/>
      <c r="S540" s="256"/>
      <c r="T540" s="257"/>
      <c r="AT540" s="258" t="s">
        <v>169</v>
      </c>
      <c r="AU540" s="258" t="s">
        <v>93</v>
      </c>
      <c r="AV540" s="13" t="s">
        <v>93</v>
      </c>
      <c r="AW540" s="13" t="s">
        <v>38</v>
      </c>
      <c r="AX540" s="13" t="s">
        <v>82</v>
      </c>
      <c r="AY540" s="258" t="s">
        <v>160</v>
      </c>
    </row>
    <row r="541" s="14" customFormat="1">
      <c r="B541" s="259"/>
      <c r="C541" s="260"/>
      <c r="D541" s="239" t="s">
        <v>169</v>
      </c>
      <c r="E541" s="261" t="s">
        <v>1</v>
      </c>
      <c r="F541" s="262" t="s">
        <v>173</v>
      </c>
      <c r="G541" s="260"/>
      <c r="H541" s="263">
        <v>2</v>
      </c>
      <c r="I541" s="264"/>
      <c r="J541" s="260"/>
      <c r="K541" s="260"/>
      <c r="L541" s="265"/>
      <c r="M541" s="266"/>
      <c r="N541" s="267"/>
      <c r="O541" s="267"/>
      <c r="P541" s="267"/>
      <c r="Q541" s="267"/>
      <c r="R541" s="267"/>
      <c r="S541" s="267"/>
      <c r="T541" s="268"/>
      <c r="AT541" s="269" t="s">
        <v>169</v>
      </c>
      <c r="AU541" s="269" t="s">
        <v>93</v>
      </c>
      <c r="AV541" s="14" t="s">
        <v>174</v>
      </c>
      <c r="AW541" s="14" t="s">
        <v>38</v>
      </c>
      <c r="AX541" s="14" t="s">
        <v>90</v>
      </c>
      <c r="AY541" s="269" t="s">
        <v>160</v>
      </c>
    </row>
    <row r="542" s="1" customFormat="1" ht="24" customHeight="1">
      <c r="B542" s="38"/>
      <c r="C542" s="224" t="s">
        <v>423</v>
      </c>
      <c r="D542" s="224" t="s">
        <v>164</v>
      </c>
      <c r="E542" s="225" t="s">
        <v>572</v>
      </c>
      <c r="F542" s="226" t="s">
        <v>573</v>
      </c>
      <c r="G542" s="227" t="s">
        <v>178</v>
      </c>
      <c r="H542" s="228">
        <v>2</v>
      </c>
      <c r="I542" s="229"/>
      <c r="J542" s="230">
        <f>ROUND(I542*H542,2)</f>
        <v>0</v>
      </c>
      <c r="K542" s="226" t="s">
        <v>1</v>
      </c>
      <c r="L542" s="43"/>
      <c r="M542" s="231" t="s">
        <v>1</v>
      </c>
      <c r="N542" s="232" t="s">
        <v>47</v>
      </c>
      <c r="O542" s="86"/>
      <c r="P542" s="233">
        <f>O542*H542</f>
        <v>0</v>
      </c>
      <c r="Q542" s="233">
        <v>0</v>
      </c>
      <c r="R542" s="233">
        <f>Q542*H542</f>
        <v>0</v>
      </c>
      <c r="S542" s="233">
        <v>0</v>
      </c>
      <c r="T542" s="234">
        <f>S542*H542</f>
        <v>0</v>
      </c>
      <c r="AR542" s="235" t="s">
        <v>167</v>
      </c>
      <c r="AT542" s="235" t="s">
        <v>164</v>
      </c>
      <c r="AU542" s="235" t="s">
        <v>93</v>
      </c>
      <c r="AY542" s="16" t="s">
        <v>160</v>
      </c>
      <c r="BE542" s="236">
        <f>IF(N542="základní",J542,0)</f>
        <v>0</v>
      </c>
      <c r="BF542" s="236">
        <f>IF(N542="snížená",J542,0)</f>
        <v>0</v>
      </c>
      <c r="BG542" s="236">
        <f>IF(N542="zákl. přenesená",J542,0)</f>
        <v>0</v>
      </c>
      <c r="BH542" s="236">
        <f>IF(N542="sníž. přenesená",J542,0)</f>
        <v>0</v>
      </c>
      <c r="BI542" s="236">
        <f>IF(N542="nulová",J542,0)</f>
        <v>0</v>
      </c>
      <c r="BJ542" s="16" t="s">
        <v>90</v>
      </c>
      <c r="BK542" s="236">
        <f>ROUND(I542*H542,2)</f>
        <v>0</v>
      </c>
      <c r="BL542" s="16" t="s">
        <v>167</v>
      </c>
      <c r="BM542" s="235" t="s">
        <v>574</v>
      </c>
    </row>
    <row r="543" s="12" customFormat="1">
      <c r="B543" s="237"/>
      <c r="C543" s="238"/>
      <c r="D543" s="239" t="s">
        <v>169</v>
      </c>
      <c r="E543" s="240" t="s">
        <v>1</v>
      </c>
      <c r="F543" s="241" t="s">
        <v>181</v>
      </c>
      <c r="G543" s="238"/>
      <c r="H543" s="240" t="s">
        <v>1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AT543" s="247" t="s">
        <v>169</v>
      </c>
      <c r="AU543" s="247" t="s">
        <v>93</v>
      </c>
      <c r="AV543" s="12" t="s">
        <v>90</v>
      </c>
      <c r="AW543" s="12" t="s">
        <v>38</v>
      </c>
      <c r="AX543" s="12" t="s">
        <v>82</v>
      </c>
      <c r="AY543" s="247" t="s">
        <v>160</v>
      </c>
    </row>
    <row r="544" s="13" customFormat="1">
      <c r="B544" s="248"/>
      <c r="C544" s="249"/>
      <c r="D544" s="239" t="s">
        <v>169</v>
      </c>
      <c r="E544" s="250" t="s">
        <v>1</v>
      </c>
      <c r="F544" s="251" t="s">
        <v>90</v>
      </c>
      <c r="G544" s="249"/>
      <c r="H544" s="252">
        <v>1</v>
      </c>
      <c r="I544" s="253"/>
      <c r="J544" s="249"/>
      <c r="K544" s="249"/>
      <c r="L544" s="254"/>
      <c r="M544" s="255"/>
      <c r="N544" s="256"/>
      <c r="O544" s="256"/>
      <c r="P544" s="256"/>
      <c r="Q544" s="256"/>
      <c r="R544" s="256"/>
      <c r="S544" s="256"/>
      <c r="T544" s="257"/>
      <c r="AT544" s="258" t="s">
        <v>169</v>
      </c>
      <c r="AU544" s="258" t="s">
        <v>93</v>
      </c>
      <c r="AV544" s="13" t="s">
        <v>93</v>
      </c>
      <c r="AW544" s="13" t="s">
        <v>38</v>
      </c>
      <c r="AX544" s="13" t="s">
        <v>82</v>
      </c>
      <c r="AY544" s="258" t="s">
        <v>160</v>
      </c>
    </row>
    <row r="545" s="12" customFormat="1">
      <c r="B545" s="237"/>
      <c r="C545" s="238"/>
      <c r="D545" s="239" t="s">
        <v>169</v>
      </c>
      <c r="E545" s="240" t="s">
        <v>1</v>
      </c>
      <c r="F545" s="241" t="s">
        <v>182</v>
      </c>
      <c r="G545" s="238"/>
      <c r="H545" s="240" t="s">
        <v>1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AT545" s="247" t="s">
        <v>169</v>
      </c>
      <c r="AU545" s="247" t="s">
        <v>93</v>
      </c>
      <c r="AV545" s="12" t="s">
        <v>90</v>
      </c>
      <c r="AW545" s="12" t="s">
        <v>38</v>
      </c>
      <c r="AX545" s="12" t="s">
        <v>82</v>
      </c>
      <c r="AY545" s="247" t="s">
        <v>160</v>
      </c>
    </row>
    <row r="546" s="13" customFormat="1">
      <c r="B546" s="248"/>
      <c r="C546" s="249"/>
      <c r="D546" s="239" t="s">
        <v>169</v>
      </c>
      <c r="E546" s="250" t="s">
        <v>1</v>
      </c>
      <c r="F546" s="251" t="s">
        <v>90</v>
      </c>
      <c r="G546" s="249"/>
      <c r="H546" s="252">
        <v>1</v>
      </c>
      <c r="I546" s="253"/>
      <c r="J546" s="249"/>
      <c r="K546" s="249"/>
      <c r="L546" s="254"/>
      <c r="M546" s="255"/>
      <c r="N546" s="256"/>
      <c r="O546" s="256"/>
      <c r="P546" s="256"/>
      <c r="Q546" s="256"/>
      <c r="R546" s="256"/>
      <c r="S546" s="256"/>
      <c r="T546" s="257"/>
      <c r="AT546" s="258" t="s">
        <v>169</v>
      </c>
      <c r="AU546" s="258" t="s">
        <v>93</v>
      </c>
      <c r="AV546" s="13" t="s">
        <v>93</v>
      </c>
      <c r="AW546" s="13" t="s">
        <v>38</v>
      </c>
      <c r="AX546" s="13" t="s">
        <v>82</v>
      </c>
      <c r="AY546" s="258" t="s">
        <v>160</v>
      </c>
    </row>
    <row r="547" s="14" customFormat="1">
      <c r="B547" s="259"/>
      <c r="C547" s="260"/>
      <c r="D547" s="239" t="s">
        <v>169</v>
      </c>
      <c r="E547" s="261" t="s">
        <v>1</v>
      </c>
      <c r="F547" s="262" t="s">
        <v>173</v>
      </c>
      <c r="G547" s="260"/>
      <c r="H547" s="263">
        <v>2</v>
      </c>
      <c r="I547" s="264"/>
      <c r="J547" s="260"/>
      <c r="K547" s="260"/>
      <c r="L547" s="265"/>
      <c r="M547" s="266"/>
      <c r="N547" s="267"/>
      <c r="O547" s="267"/>
      <c r="P547" s="267"/>
      <c r="Q547" s="267"/>
      <c r="R547" s="267"/>
      <c r="S547" s="267"/>
      <c r="T547" s="268"/>
      <c r="AT547" s="269" t="s">
        <v>169</v>
      </c>
      <c r="AU547" s="269" t="s">
        <v>93</v>
      </c>
      <c r="AV547" s="14" t="s">
        <v>174</v>
      </c>
      <c r="AW547" s="14" t="s">
        <v>38</v>
      </c>
      <c r="AX547" s="14" t="s">
        <v>90</v>
      </c>
      <c r="AY547" s="269" t="s">
        <v>160</v>
      </c>
    </row>
    <row r="548" s="1" customFormat="1" ht="24" customHeight="1">
      <c r="B548" s="38"/>
      <c r="C548" s="224" t="s">
        <v>575</v>
      </c>
      <c r="D548" s="224" t="s">
        <v>164</v>
      </c>
      <c r="E548" s="225" t="s">
        <v>576</v>
      </c>
      <c r="F548" s="226" t="s">
        <v>577</v>
      </c>
      <c r="G548" s="227" t="s">
        <v>178</v>
      </c>
      <c r="H548" s="228">
        <v>2</v>
      </c>
      <c r="I548" s="229"/>
      <c r="J548" s="230">
        <f>ROUND(I548*H548,2)</f>
        <v>0</v>
      </c>
      <c r="K548" s="226" t="s">
        <v>1</v>
      </c>
      <c r="L548" s="43"/>
      <c r="M548" s="231" t="s">
        <v>1</v>
      </c>
      <c r="N548" s="232" t="s">
        <v>47</v>
      </c>
      <c r="O548" s="86"/>
      <c r="P548" s="233">
        <f>O548*H548</f>
        <v>0</v>
      </c>
      <c r="Q548" s="233">
        <v>0</v>
      </c>
      <c r="R548" s="233">
        <f>Q548*H548</f>
        <v>0</v>
      </c>
      <c r="S548" s="233">
        <v>0</v>
      </c>
      <c r="T548" s="234">
        <f>S548*H548</f>
        <v>0</v>
      </c>
      <c r="AR548" s="235" t="s">
        <v>167</v>
      </c>
      <c r="AT548" s="235" t="s">
        <v>164</v>
      </c>
      <c r="AU548" s="235" t="s">
        <v>93</v>
      </c>
      <c r="AY548" s="16" t="s">
        <v>160</v>
      </c>
      <c r="BE548" s="236">
        <f>IF(N548="základní",J548,0)</f>
        <v>0</v>
      </c>
      <c r="BF548" s="236">
        <f>IF(N548="snížená",J548,0)</f>
        <v>0</v>
      </c>
      <c r="BG548" s="236">
        <f>IF(N548="zákl. přenesená",J548,0)</f>
        <v>0</v>
      </c>
      <c r="BH548" s="236">
        <f>IF(N548="sníž. přenesená",J548,0)</f>
        <v>0</v>
      </c>
      <c r="BI548" s="236">
        <f>IF(N548="nulová",J548,0)</f>
        <v>0</v>
      </c>
      <c r="BJ548" s="16" t="s">
        <v>90</v>
      </c>
      <c r="BK548" s="236">
        <f>ROUND(I548*H548,2)</f>
        <v>0</v>
      </c>
      <c r="BL548" s="16" t="s">
        <v>167</v>
      </c>
      <c r="BM548" s="235" t="s">
        <v>578</v>
      </c>
    </row>
    <row r="549" s="12" customFormat="1">
      <c r="B549" s="237"/>
      <c r="C549" s="238"/>
      <c r="D549" s="239" t="s">
        <v>169</v>
      </c>
      <c r="E549" s="240" t="s">
        <v>1</v>
      </c>
      <c r="F549" s="241" t="s">
        <v>181</v>
      </c>
      <c r="G549" s="238"/>
      <c r="H549" s="240" t="s">
        <v>1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AT549" s="247" t="s">
        <v>169</v>
      </c>
      <c r="AU549" s="247" t="s">
        <v>93</v>
      </c>
      <c r="AV549" s="12" t="s">
        <v>90</v>
      </c>
      <c r="AW549" s="12" t="s">
        <v>38</v>
      </c>
      <c r="AX549" s="12" t="s">
        <v>82</v>
      </c>
      <c r="AY549" s="247" t="s">
        <v>160</v>
      </c>
    </row>
    <row r="550" s="13" customFormat="1">
      <c r="B550" s="248"/>
      <c r="C550" s="249"/>
      <c r="D550" s="239" t="s">
        <v>169</v>
      </c>
      <c r="E550" s="250" t="s">
        <v>1</v>
      </c>
      <c r="F550" s="251" t="s">
        <v>90</v>
      </c>
      <c r="G550" s="249"/>
      <c r="H550" s="252">
        <v>1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AT550" s="258" t="s">
        <v>169</v>
      </c>
      <c r="AU550" s="258" t="s">
        <v>93</v>
      </c>
      <c r="AV550" s="13" t="s">
        <v>93</v>
      </c>
      <c r="AW550" s="13" t="s">
        <v>38</v>
      </c>
      <c r="AX550" s="13" t="s">
        <v>82</v>
      </c>
      <c r="AY550" s="258" t="s">
        <v>160</v>
      </c>
    </row>
    <row r="551" s="12" customFormat="1">
      <c r="B551" s="237"/>
      <c r="C551" s="238"/>
      <c r="D551" s="239" t="s">
        <v>169</v>
      </c>
      <c r="E551" s="240" t="s">
        <v>1</v>
      </c>
      <c r="F551" s="241" t="s">
        <v>182</v>
      </c>
      <c r="G551" s="238"/>
      <c r="H551" s="240" t="s">
        <v>1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AT551" s="247" t="s">
        <v>169</v>
      </c>
      <c r="AU551" s="247" t="s">
        <v>93</v>
      </c>
      <c r="AV551" s="12" t="s">
        <v>90</v>
      </c>
      <c r="AW551" s="12" t="s">
        <v>38</v>
      </c>
      <c r="AX551" s="12" t="s">
        <v>82</v>
      </c>
      <c r="AY551" s="247" t="s">
        <v>160</v>
      </c>
    </row>
    <row r="552" s="13" customFormat="1">
      <c r="B552" s="248"/>
      <c r="C552" s="249"/>
      <c r="D552" s="239" t="s">
        <v>169</v>
      </c>
      <c r="E552" s="250" t="s">
        <v>1</v>
      </c>
      <c r="F552" s="251" t="s">
        <v>90</v>
      </c>
      <c r="G552" s="249"/>
      <c r="H552" s="252">
        <v>1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AT552" s="258" t="s">
        <v>169</v>
      </c>
      <c r="AU552" s="258" t="s">
        <v>93</v>
      </c>
      <c r="AV552" s="13" t="s">
        <v>93</v>
      </c>
      <c r="AW552" s="13" t="s">
        <v>38</v>
      </c>
      <c r="AX552" s="13" t="s">
        <v>82</v>
      </c>
      <c r="AY552" s="258" t="s">
        <v>160</v>
      </c>
    </row>
    <row r="553" s="14" customFormat="1">
      <c r="B553" s="259"/>
      <c r="C553" s="260"/>
      <c r="D553" s="239" t="s">
        <v>169</v>
      </c>
      <c r="E553" s="261" t="s">
        <v>1</v>
      </c>
      <c r="F553" s="262" t="s">
        <v>173</v>
      </c>
      <c r="G553" s="260"/>
      <c r="H553" s="263">
        <v>2</v>
      </c>
      <c r="I553" s="264"/>
      <c r="J553" s="260"/>
      <c r="K553" s="260"/>
      <c r="L553" s="265"/>
      <c r="M553" s="266"/>
      <c r="N553" s="267"/>
      <c r="O553" s="267"/>
      <c r="P553" s="267"/>
      <c r="Q553" s="267"/>
      <c r="R553" s="267"/>
      <c r="S553" s="267"/>
      <c r="T553" s="268"/>
      <c r="AT553" s="269" t="s">
        <v>169</v>
      </c>
      <c r="AU553" s="269" t="s">
        <v>93</v>
      </c>
      <c r="AV553" s="14" t="s">
        <v>174</v>
      </c>
      <c r="AW553" s="14" t="s">
        <v>38</v>
      </c>
      <c r="AX553" s="14" t="s">
        <v>90</v>
      </c>
      <c r="AY553" s="269" t="s">
        <v>160</v>
      </c>
    </row>
    <row r="554" s="1" customFormat="1" ht="24" customHeight="1">
      <c r="B554" s="38"/>
      <c r="C554" s="270" t="s">
        <v>427</v>
      </c>
      <c r="D554" s="270" t="s">
        <v>234</v>
      </c>
      <c r="E554" s="271" t="s">
        <v>579</v>
      </c>
      <c r="F554" s="272" t="s">
        <v>580</v>
      </c>
      <c r="G554" s="273" t="s">
        <v>178</v>
      </c>
      <c r="H554" s="274">
        <v>4</v>
      </c>
      <c r="I554" s="275"/>
      <c r="J554" s="276">
        <f>ROUND(I554*H554,2)</f>
        <v>0</v>
      </c>
      <c r="K554" s="272" t="s">
        <v>1</v>
      </c>
      <c r="L554" s="277"/>
      <c r="M554" s="278" t="s">
        <v>1</v>
      </c>
      <c r="N554" s="279" t="s">
        <v>47</v>
      </c>
      <c r="O554" s="86"/>
      <c r="P554" s="233">
        <f>O554*H554</f>
        <v>0</v>
      </c>
      <c r="Q554" s="233">
        <v>0</v>
      </c>
      <c r="R554" s="233">
        <f>Q554*H554</f>
        <v>0</v>
      </c>
      <c r="S554" s="233">
        <v>0</v>
      </c>
      <c r="T554" s="234">
        <f>S554*H554</f>
        <v>0</v>
      </c>
      <c r="AR554" s="235" t="s">
        <v>197</v>
      </c>
      <c r="AT554" s="235" t="s">
        <v>234</v>
      </c>
      <c r="AU554" s="235" t="s">
        <v>93</v>
      </c>
      <c r="AY554" s="16" t="s">
        <v>160</v>
      </c>
      <c r="BE554" s="236">
        <f>IF(N554="základní",J554,0)</f>
        <v>0</v>
      </c>
      <c r="BF554" s="236">
        <f>IF(N554="snížená",J554,0)</f>
        <v>0</v>
      </c>
      <c r="BG554" s="236">
        <f>IF(N554="zákl. přenesená",J554,0)</f>
        <v>0</v>
      </c>
      <c r="BH554" s="236">
        <f>IF(N554="sníž. přenesená",J554,0)</f>
        <v>0</v>
      </c>
      <c r="BI554" s="236">
        <f>IF(N554="nulová",J554,0)</f>
        <v>0</v>
      </c>
      <c r="BJ554" s="16" t="s">
        <v>90</v>
      </c>
      <c r="BK554" s="236">
        <f>ROUND(I554*H554,2)</f>
        <v>0</v>
      </c>
      <c r="BL554" s="16" t="s">
        <v>167</v>
      </c>
      <c r="BM554" s="235" t="s">
        <v>581</v>
      </c>
    </row>
    <row r="555" s="12" customFormat="1">
      <c r="B555" s="237"/>
      <c r="C555" s="238"/>
      <c r="D555" s="239" t="s">
        <v>169</v>
      </c>
      <c r="E555" s="240" t="s">
        <v>1</v>
      </c>
      <c r="F555" s="241" t="s">
        <v>181</v>
      </c>
      <c r="G555" s="238"/>
      <c r="H555" s="240" t="s">
        <v>1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AT555" s="247" t="s">
        <v>169</v>
      </c>
      <c r="AU555" s="247" t="s">
        <v>93</v>
      </c>
      <c r="AV555" s="12" t="s">
        <v>90</v>
      </c>
      <c r="AW555" s="12" t="s">
        <v>38</v>
      </c>
      <c r="AX555" s="12" t="s">
        <v>82</v>
      </c>
      <c r="AY555" s="247" t="s">
        <v>160</v>
      </c>
    </row>
    <row r="556" s="13" customFormat="1">
      <c r="B556" s="248"/>
      <c r="C556" s="249"/>
      <c r="D556" s="239" t="s">
        <v>169</v>
      </c>
      <c r="E556" s="250" t="s">
        <v>1</v>
      </c>
      <c r="F556" s="251" t="s">
        <v>557</v>
      </c>
      <c r="G556" s="249"/>
      <c r="H556" s="252">
        <v>2</v>
      </c>
      <c r="I556" s="253"/>
      <c r="J556" s="249"/>
      <c r="K556" s="249"/>
      <c r="L556" s="254"/>
      <c r="M556" s="255"/>
      <c r="N556" s="256"/>
      <c r="O556" s="256"/>
      <c r="P556" s="256"/>
      <c r="Q556" s="256"/>
      <c r="R556" s="256"/>
      <c r="S556" s="256"/>
      <c r="T556" s="257"/>
      <c r="AT556" s="258" t="s">
        <v>169</v>
      </c>
      <c r="AU556" s="258" t="s">
        <v>93</v>
      </c>
      <c r="AV556" s="13" t="s">
        <v>93</v>
      </c>
      <c r="AW556" s="13" t="s">
        <v>38</v>
      </c>
      <c r="AX556" s="13" t="s">
        <v>82</v>
      </c>
      <c r="AY556" s="258" t="s">
        <v>160</v>
      </c>
    </row>
    <row r="557" s="12" customFormat="1">
      <c r="B557" s="237"/>
      <c r="C557" s="238"/>
      <c r="D557" s="239" t="s">
        <v>169</v>
      </c>
      <c r="E557" s="240" t="s">
        <v>1</v>
      </c>
      <c r="F557" s="241" t="s">
        <v>182</v>
      </c>
      <c r="G557" s="238"/>
      <c r="H557" s="240" t="s">
        <v>1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AT557" s="247" t="s">
        <v>169</v>
      </c>
      <c r="AU557" s="247" t="s">
        <v>93</v>
      </c>
      <c r="AV557" s="12" t="s">
        <v>90</v>
      </c>
      <c r="AW557" s="12" t="s">
        <v>38</v>
      </c>
      <c r="AX557" s="12" t="s">
        <v>82</v>
      </c>
      <c r="AY557" s="247" t="s">
        <v>160</v>
      </c>
    </row>
    <row r="558" s="13" customFormat="1">
      <c r="B558" s="248"/>
      <c r="C558" s="249"/>
      <c r="D558" s="239" t="s">
        <v>169</v>
      </c>
      <c r="E558" s="250" t="s">
        <v>1</v>
      </c>
      <c r="F558" s="251" t="s">
        <v>557</v>
      </c>
      <c r="G558" s="249"/>
      <c r="H558" s="252">
        <v>2</v>
      </c>
      <c r="I558" s="253"/>
      <c r="J558" s="249"/>
      <c r="K558" s="249"/>
      <c r="L558" s="254"/>
      <c r="M558" s="255"/>
      <c r="N558" s="256"/>
      <c r="O558" s="256"/>
      <c r="P558" s="256"/>
      <c r="Q558" s="256"/>
      <c r="R558" s="256"/>
      <c r="S558" s="256"/>
      <c r="T558" s="257"/>
      <c r="AT558" s="258" t="s">
        <v>169</v>
      </c>
      <c r="AU558" s="258" t="s">
        <v>93</v>
      </c>
      <c r="AV558" s="13" t="s">
        <v>93</v>
      </c>
      <c r="AW558" s="13" t="s">
        <v>38</v>
      </c>
      <c r="AX558" s="13" t="s">
        <v>82</v>
      </c>
      <c r="AY558" s="258" t="s">
        <v>160</v>
      </c>
    </row>
    <row r="559" s="14" customFormat="1">
      <c r="B559" s="259"/>
      <c r="C559" s="260"/>
      <c r="D559" s="239" t="s">
        <v>169</v>
      </c>
      <c r="E559" s="261" t="s">
        <v>1</v>
      </c>
      <c r="F559" s="262" t="s">
        <v>173</v>
      </c>
      <c r="G559" s="260"/>
      <c r="H559" s="263">
        <v>4</v>
      </c>
      <c r="I559" s="264"/>
      <c r="J559" s="260"/>
      <c r="K559" s="260"/>
      <c r="L559" s="265"/>
      <c r="M559" s="266"/>
      <c r="N559" s="267"/>
      <c r="O559" s="267"/>
      <c r="P559" s="267"/>
      <c r="Q559" s="267"/>
      <c r="R559" s="267"/>
      <c r="S559" s="267"/>
      <c r="T559" s="268"/>
      <c r="AT559" s="269" t="s">
        <v>169</v>
      </c>
      <c r="AU559" s="269" t="s">
        <v>93</v>
      </c>
      <c r="AV559" s="14" t="s">
        <v>174</v>
      </c>
      <c r="AW559" s="14" t="s">
        <v>38</v>
      </c>
      <c r="AX559" s="14" t="s">
        <v>90</v>
      </c>
      <c r="AY559" s="269" t="s">
        <v>160</v>
      </c>
    </row>
    <row r="560" s="1" customFormat="1" ht="16.5" customHeight="1">
      <c r="B560" s="38"/>
      <c r="C560" s="270" t="s">
        <v>582</v>
      </c>
      <c r="D560" s="270" t="s">
        <v>234</v>
      </c>
      <c r="E560" s="271" t="s">
        <v>583</v>
      </c>
      <c r="F560" s="272" t="s">
        <v>584</v>
      </c>
      <c r="G560" s="273" t="s">
        <v>178</v>
      </c>
      <c r="H560" s="274">
        <v>2</v>
      </c>
      <c r="I560" s="275"/>
      <c r="J560" s="276">
        <f>ROUND(I560*H560,2)</f>
        <v>0</v>
      </c>
      <c r="K560" s="272" t="s">
        <v>1</v>
      </c>
      <c r="L560" s="277"/>
      <c r="M560" s="278" t="s">
        <v>1</v>
      </c>
      <c r="N560" s="279" t="s">
        <v>47</v>
      </c>
      <c r="O560" s="86"/>
      <c r="P560" s="233">
        <f>O560*H560</f>
        <v>0</v>
      </c>
      <c r="Q560" s="233">
        <v>0</v>
      </c>
      <c r="R560" s="233">
        <f>Q560*H560</f>
        <v>0</v>
      </c>
      <c r="S560" s="233">
        <v>0</v>
      </c>
      <c r="T560" s="234">
        <f>S560*H560</f>
        <v>0</v>
      </c>
      <c r="AR560" s="235" t="s">
        <v>197</v>
      </c>
      <c r="AT560" s="235" t="s">
        <v>234</v>
      </c>
      <c r="AU560" s="235" t="s">
        <v>93</v>
      </c>
      <c r="AY560" s="16" t="s">
        <v>160</v>
      </c>
      <c r="BE560" s="236">
        <f>IF(N560="základní",J560,0)</f>
        <v>0</v>
      </c>
      <c r="BF560" s="236">
        <f>IF(N560="snížená",J560,0)</f>
        <v>0</v>
      </c>
      <c r="BG560" s="236">
        <f>IF(N560="zákl. přenesená",J560,0)</f>
        <v>0</v>
      </c>
      <c r="BH560" s="236">
        <f>IF(N560="sníž. přenesená",J560,0)</f>
        <v>0</v>
      </c>
      <c r="BI560" s="236">
        <f>IF(N560="nulová",J560,0)</f>
        <v>0</v>
      </c>
      <c r="BJ560" s="16" t="s">
        <v>90</v>
      </c>
      <c r="BK560" s="236">
        <f>ROUND(I560*H560,2)</f>
        <v>0</v>
      </c>
      <c r="BL560" s="16" t="s">
        <v>167</v>
      </c>
      <c r="BM560" s="235" t="s">
        <v>585</v>
      </c>
    </row>
    <row r="561" s="12" customFormat="1">
      <c r="B561" s="237"/>
      <c r="C561" s="238"/>
      <c r="D561" s="239" t="s">
        <v>169</v>
      </c>
      <c r="E561" s="240" t="s">
        <v>1</v>
      </c>
      <c r="F561" s="241" t="s">
        <v>181</v>
      </c>
      <c r="G561" s="238"/>
      <c r="H561" s="240" t="s">
        <v>1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AT561" s="247" t="s">
        <v>169</v>
      </c>
      <c r="AU561" s="247" t="s">
        <v>93</v>
      </c>
      <c r="AV561" s="12" t="s">
        <v>90</v>
      </c>
      <c r="AW561" s="12" t="s">
        <v>38</v>
      </c>
      <c r="AX561" s="12" t="s">
        <v>82</v>
      </c>
      <c r="AY561" s="247" t="s">
        <v>160</v>
      </c>
    </row>
    <row r="562" s="13" customFormat="1">
      <c r="B562" s="248"/>
      <c r="C562" s="249"/>
      <c r="D562" s="239" t="s">
        <v>169</v>
      </c>
      <c r="E562" s="250" t="s">
        <v>1</v>
      </c>
      <c r="F562" s="251" t="s">
        <v>90</v>
      </c>
      <c r="G562" s="249"/>
      <c r="H562" s="252">
        <v>1</v>
      </c>
      <c r="I562" s="253"/>
      <c r="J562" s="249"/>
      <c r="K562" s="249"/>
      <c r="L562" s="254"/>
      <c r="M562" s="255"/>
      <c r="N562" s="256"/>
      <c r="O562" s="256"/>
      <c r="P562" s="256"/>
      <c r="Q562" s="256"/>
      <c r="R562" s="256"/>
      <c r="S562" s="256"/>
      <c r="T562" s="257"/>
      <c r="AT562" s="258" t="s">
        <v>169</v>
      </c>
      <c r="AU562" s="258" t="s">
        <v>93</v>
      </c>
      <c r="AV562" s="13" t="s">
        <v>93</v>
      </c>
      <c r="AW562" s="13" t="s">
        <v>38</v>
      </c>
      <c r="AX562" s="13" t="s">
        <v>82</v>
      </c>
      <c r="AY562" s="258" t="s">
        <v>160</v>
      </c>
    </row>
    <row r="563" s="12" customFormat="1">
      <c r="B563" s="237"/>
      <c r="C563" s="238"/>
      <c r="D563" s="239" t="s">
        <v>169</v>
      </c>
      <c r="E563" s="240" t="s">
        <v>1</v>
      </c>
      <c r="F563" s="241" t="s">
        <v>182</v>
      </c>
      <c r="G563" s="238"/>
      <c r="H563" s="240" t="s">
        <v>1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AT563" s="247" t="s">
        <v>169</v>
      </c>
      <c r="AU563" s="247" t="s">
        <v>93</v>
      </c>
      <c r="AV563" s="12" t="s">
        <v>90</v>
      </c>
      <c r="AW563" s="12" t="s">
        <v>38</v>
      </c>
      <c r="AX563" s="12" t="s">
        <v>82</v>
      </c>
      <c r="AY563" s="247" t="s">
        <v>160</v>
      </c>
    </row>
    <row r="564" s="13" customFormat="1">
      <c r="B564" s="248"/>
      <c r="C564" s="249"/>
      <c r="D564" s="239" t="s">
        <v>169</v>
      </c>
      <c r="E564" s="250" t="s">
        <v>1</v>
      </c>
      <c r="F564" s="251" t="s">
        <v>90</v>
      </c>
      <c r="G564" s="249"/>
      <c r="H564" s="252">
        <v>1</v>
      </c>
      <c r="I564" s="253"/>
      <c r="J564" s="249"/>
      <c r="K564" s="249"/>
      <c r="L564" s="254"/>
      <c r="M564" s="255"/>
      <c r="N564" s="256"/>
      <c r="O564" s="256"/>
      <c r="P564" s="256"/>
      <c r="Q564" s="256"/>
      <c r="R564" s="256"/>
      <c r="S564" s="256"/>
      <c r="T564" s="257"/>
      <c r="AT564" s="258" t="s">
        <v>169</v>
      </c>
      <c r="AU564" s="258" t="s">
        <v>93</v>
      </c>
      <c r="AV564" s="13" t="s">
        <v>93</v>
      </c>
      <c r="AW564" s="13" t="s">
        <v>38</v>
      </c>
      <c r="AX564" s="13" t="s">
        <v>82</v>
      </c>
      <c r="AY564" s="258" t="s">
        <v>160</v>
      </c>
    </row>
    <row r="565" s="14" customFormat="1">
      <c r="B565" s="259"/>
      <c r="C565" s="260"/>
      <c r="D565" s="239" t="s">
        <v>169</v>
      </c>
      <c r="E565" s="261" t="s">
        <v>1</v>
      </c>
      <c r="F565" s="262" t="s">
        <v>173</v>
      </c>
      <c r="G565" s="260"/>
      <c r="H565" s="263">
        <v>2</v>
      </c>
      <c r="I565" s="264"/>
      <c r="J565" s="260"/>
      <c r="K565" s="260"/>
      <c r="L565" s="265"/>
      <c r="M565" s="266"/>
      <c r="N565" s="267"/>
      <c r="O565" s="267"/>
      <c r="P565" s="267"/>
      <c r="Q565" s="267"/>
      <c r="R565" s="267"/>
      <c r="S565" s="267"/>
      <c r="T565" s="268"/>
      <c r="AT565" s="269" t="s">
        <v>169</v>
      </c>
      <c r="AU565" s="269" t="s">
        <v>93</v>
      </c>
      <c r="AV565" s="14" t="s">
        <v>174</v>
      </c>
      <c r="AW565" s="14" t="s">
        <v>38</v>
      </c>
      <c r="AX565" s="14" t="s">
        <v>90</v>
      </c>
      <c r="AY565" s="269" t="s">
        <v>160</v>
      </c>
    </row>
    <row r="566" s="1" customFormat="1" ht="16.5" customHeight="1">
      <c r="B566" s="38"/>
      <c r="C566" s="270" t="s">
        <v>429</v>
      </c>
      <c r="D566" s="270" t="s">
        <v>234</v>
      </c>
      <c r="E566" s="271" t="s">
        <v>586</v>
      </c>
      <c r="F566" s="272" t="s">
        <v>587</v>
      </c>
      <c r="G566" s="273" t="s">
        <v>178</v>
      </c>
      <c r="H566" s="274">
        <v>12</v>
      </c>
      <c r="I566" s="275"/>
      <c r="J566" s="276">
        <f>ROUND(I566*H566,2)</f>
        <v>0</v>
      </c>
      <c r="K566" s="272" t="s">
        <v>1</v>
      </c>
      <c r="L566" s="277"/>
      <c r="M566" s="278" t="s">
        <v>1</v>
      </c>
      <c r="N566" s="279" t="s">
        <v>47</v>
      </c>
      <c r="O566" s="86"/>
      <c r="P566" s="233">
        <f>O566*H566</f>
        <v>0</v>
      </c>
      <c r="Q566" s="233">
        <v>0</v>
      </c>
      <c r="R566" s="233">
        <f>Q566*H566</f>
        <v>0</v>
      </c>
      <c r="S566" s="233">
        <v>0</v>
      </c>
      <c r="T566" s="234">
        <f>S566*H566</f>
        <v>0</v>
      </c>
      <c r="AR566" s="235" t="s">
        <v>197</v>
      </c>
      <c r="AT566" s="235" t="s">
        <v>234</v>
      </c>
      <c r="AU566" s="235" t="s">
        <v>93</v>
      </c>
      <c r="AY566" s="16" t="s">
        <v>160</v>
      </c>
      <c r="BE566" s="236">
        <f>IF(N566="základní",J566,0)</f>
        <v>0</v>
      </c>
      <c r="BF566" s="236">
        <f>IF(N566="snížená",J566,0)</f>
        <v>0</v>
      </c>
      <c r="BG566" s="236">
        <f>IF(N566="zákl. přenesená",J566,0)</f>
        <v>0</v>
      </c>
      <c r="BH566" s="236">
        <f>IF(N566="sníž. přenesená",J566,0)</f>
        <v>0</v>
      </c>
      <c r="BI566" s="236">
        <f>IF(N566="nulová",J566,0)</f>
        <v>0</v>
      </c>
      <c r="BJ566" s="16" t="s">
        <v>90</v>
      </c>
      <c r="BK566" s="236">
        <f>ROUND(I566*H566,2)</f>
        <v>0</v>
      </c>
      <c r="BL566" s="16" t="s">
        <v>167</v>
      </c>
      <c r="BM566" s="235" t="s">
        <v>588</v>
      </c>
    </row>
    <row r="567" s="12" customFormat="1">
      <c r="B567" s="237"/>
      <c r="C567" s="238"/>
      <c r="D567" s="239" t="s">
        <v>169</v>
      </c>
      <c r="E567" s="240" t="s">
        <v>1</v>
      </c>
      <c r="F567" s="241" t="s">
        <v>181</v>
      </c>
      <c r="G567" s="238"/>
      <c r="H567" s="240" t="s">
        <v>1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AT567" s="247" t="s">
        <v>169</v>
      </c>
      <c r="AU567" s="247" t="s">
        <v>93</v>
      </c>
      <c r="AV567" s="12" t="s">
        <v>90</v>
      </c>
      <c r="AW567" s="12" t="s">
        <v>38</v>
      </c>
      <c r="AX567" s="12" t="s">
        <v>82</v>
      </c>
      <c r="AY567" s="247" t="s">
        <v>160</v>
      </c>
    </row>
    <row r="568" s="13" customFormat="1">
      <c r="B568" s="248"/>
      <c r="C568" s="249"/>
      <c r="D568" s="239" t="s">
        <v>169</v>
      </c>
      <c r="E568" s="250" t="s">
        <v>1</v>
      </c>
      <c r="F568" s="251" t="s">
        <v>533</v>
      </c>
      <c r="G568" s="249"/>
      <c r="H568" s="252">
        <v>6</v>
      </c>
      <c r="I568" s="253"/>
      <c r="J568" s="249"/>
      <c r="K568" s="249"/>
      <c r="L568" s="254"/>
      <c r="M568" s="255"/>
      <c r="N568" s="256"/>
      <c r="O568" s="256"/>
      <c r="P568" s="256"/>
      <c r="Q568" s="256"/>
      <c r="R568" s="256"/>
      <c r="S568" s="256"/>
      <c r="T568" s="257"/>
      <c r="AT568" s="258" t="s">
        <v>169</v>
      </c>
      <c r="AU568" s="258" t="s">
        <v>93</v>
      </c>
      <c r="AV568" s="13" t="s">
        <v>93</v>
      </c>
      <c r="AW568" s="13" t="s">
        <v>38</v>
      </c>
      <c r="AX568" s="13" t="s">
        <v>82</v>
      </c>
      <c r="AY568" s="258" t="s">
        <v>160</v>
      </c>
    </row>
    <row r="569" s="12" customFormat="1">
      <c r="B569" s="237"/>
      <c r="C569" s="238"/>
      <c r="D569" s="239" t="s">
        <v>169</v>
      </c>
      <c r="E569" s="240" t="s">
        <v>1</v>
      </c>
      <c r="F569" s="241" t="s">
        <v>182</v>
      </c>
      <c r="G569" s="238"/>
      <c r="H569" s="240" t="s">
        <v>1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AT569" s="247" t="s">
        <v>169</v>
      </c>
      <c r="AU569" s="247" t="s">
        <v>93</v>
      </c>
      <c r="AV569" s="12" t="s">
        <v>90</v>
      </c>
      <c r="AW569" s="12" t="s">
        <v>38</v>
      </c>
      <c r="AX569" s="12" t="s">
        <v>82</v>
      </c>
      <c r="AY569" s="247" t="s">
        <v>160</v>
      </c>
    </row>
    <row r="570" s="13" customFormat="1">
      <c r="B570" s="248"/>
      <c r="C570" s="249"/>
      <c r="D570" s="239" t="s">
        <v>169</v>
      </c>
      <c r="E570" s="250" t="s">
        <v>1</v>
      </c>
      <c r="F570" s="251" t="s">
        <v>533</v>
      </c>
      <c r="G570" s="249"/>
      <c r="H570" s="252">
        <v>6</v>
      </c>
      <c r="I570" s="253"/>
      <c r="J570" s="249"/>
      <c r="K570" s="249"/>
      <c r="L570" s="254"/>
      <c r="M570" s="255"/>
      <c r="N570" s="256"/>
      <c r="O570" s="256"/>
      <c r="P570" s="256"/>
      <c r="Q570" s="256"/>
      <c r="R570" s="256"/>
      <c r="S570" s="256"/>
      <c r="T570" s="257"/>
      <c r="AT570" s="258" t="s">
        <v>169</v>
      </c>
      <c r="AU570" s="258" t="s">
        <v>93</v>
      </c>
      <c r="AV570" s="13" t="s">
        <v>93</v>
      </c>
      <c r="AW570" s="13" t="s">
        <v>38</v>
      </c>
      <c r="AX570" s="13" t="s">
        <v>82</v>
      </c>
      <c r="AY570" s="258" t="s">
        <v>160</v>
      </c>
    </row>
    <row r="571" s="14" customFormat="1">
      <c r="B571" s="259"/>
      <c r="C571" s="260"/>
      <c r="D571" s="239" t="s">
        <v>169</v>
      </c>
      <c r="E571" s="261" t="s">
        <v>1</v>
      </c>
      <c r="F571" s="262" t="s">
        <v>173</v>
      </c>
      <c r="G571" s="260"/>
      <c r="H571" s="263">
        <v>12</v>
      </c>
      <c r="I571" s="264"/>
      <c r="J571" s="260"/>
      <c r="K571" s="260"/>
      <c r="L571" s="265"/>
      <c r="M571" s="266"/>
      <c r="N571" s="267"/>
      <c r="O571" s="267"/>
      <c r="P571" s="267"/>
      <c r="Q571" s="267"/>
      <c r="R571" s="267"/>
      <c r="S571" s="267"/>
      <c r="T571" s="268"/>
      <c r="AT571" s="269" t="s">
        <v>169</v>
      </c>
      <c r="AU571" s="269" t="s">
        <v>93</v>
      </c>
      <c r="AV571" s="14" t="s">
        <v>174</v>
      </c>
      <c r="AW571" s="14" t="s">
        <v>38</v>
      </c>
      <c r="AX571" s="14" t="s">
        <v>90</v>
      </c>
      <c r="AY571" s="269" t="s">
        <v>160</v>
      </c>
    </row>
    <row r="572" s="1" customFormat="1" ht="16.5" customHeight="1">
      <c r="B572" s="38"/>
      <c r="C572" s="270" t="s">
        <v>589</v>
      </c>
      <c r="D572" s="270" t="s">
        <v>234</v>
      </c>
      <c r="E572" s="271" t="s">
        <v>590</v>
      </c>
      <c r="F572" s="272" t="s">
        <v>591</v>
      </c>
      <c r="G572" s="273" t="s">
        <v>178</v>
      </c>
      <c r="H572" s="274">
        <v>6</v>
      </c>
      <c r="I572" s="275"/>
      <c r="J572" s="276">
        <f>ROUND(I572*H572,2)</f>
        <v>0</v>
      </c>
      <c r="K572" s="272" t="s">
        <v>1</v>
      </c>
      <c r="L572" s="277"/>
      <c r="M572" s="278" t="s">
        <v>1</v>
      </c>
      <c r="N572" s="279" t="s">
        <v>47</v>
      </c>
      <c r="O572" s="86"/>
      <c r="P572" s="233">
        <f>O572*H572</f>
        <v>0</v>
      </c>
      <c r="Q572" s="233">
        <v>0</v>
      </c>
      <c r="R572" s="233">
        <f>Q572*H572</f>
        <v>0</v>
      </c>
      <c r="S572" s="233">
        <v>0</v>
      </c>
      <c r="T572" s="234">
        <f>S572*H572</f>
        <v>0</v>
      </c>
      <c r="AR572" s="235" t="s">
        <v>197</v>
      </c>
      <c r="AT572" s="235" t="s">
        <v>234</v>
      </c>
      <c r="AU572" s="235" t="s">
        <v>93</v>
      </c>
      <c r="AY572" s="16" t="s">
        <v>160</v>
      </c>
      <c r="BE572" s="236">
        <f>IF(N572="základní",J572,0)</f>
        <v>0</v>
      </c>
      <c r="BF572" s="236">
        <f>IF(N572="snížená",J572,0)</f>
        <v>0</v>
      </c>
      <c r="BG572" s="236">
        <f>IF(N572="zákl. přenesená",J572,0)</f>
        <v>0</v>
      </c>
      <c r="BH572" s="236">
        <f>IF(N572="sníž. přenesená",J572,0)</f>
        <v>0</v>
      </c>
      <c r="BI572" s="236">
        <f>IF(N572="nulová",J572,0)</f>
        <v>0</v>
      </c>
      <c r="BJ572" s="16" t="s">
        <v>90</v>
      </c>
      <c r="BK572" s="236">
        <f>ROUND(I572*H572,2)</f>
        <v>0</v>
      </c>
      <c r="BL572" s="16" t="s">
        <v>167</v>
      </c>
      <c r="BM572" s="235" t="s">
        <v>592</v>
      </c>
    </row>
    <row r="573" s="12" customFormat="1">
      <c r="B573" s="237"/>
      <c r="C573" s="238"/>
      <c r="D573" s="239" t="s">
        <v>169</v>
      </c>
      <c r="E573" s="240" t="s">
        <v>1</v>
      </c>
      <c r="F573" s="241" t="s">
        <v>181</v>
      </c>
      <c r="G573" s="238"/>
      <c r="H573" s="240" t="s">
        <v>1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AT573" s="247" t="s">
        <v>169</v>
      </c>
      <c r="AU573" s="247" t="s">
        <v>93</v>
      </c>
      <c r="AV573" s="12" t="s">
        <v>90</v>
      </c>
      <c r="AW573" s="12" t="s">
        <v>38</v>
      </c>
      <c r="AX573" s="12" t="s">
        <v>82</v>
      </c>
      <c r="AY573" s="247" t="s">
        <v>160</v>
      </c>
    </row>
    <row r="574" s="13" customFormat="1">
      <c r="B574" s="248"/>
      <c r="C574" s="249"/>
      <c r="D574" s="239" t="s">
        <v>169</v>
      </c>
      <c r="E574" s="250" t="s">
        <v>1</v>
      </c>
      <c r="F574" s="251" t="s">
        <v>593</v>
      </c>
      <c r="G574" s="249"/>
      <c r="H574" s="252">
        <v>4</v>
      </c>
      <c r="I574" s="253"/>
      <c r="J574" s="249"/>
      <c r="K574" s="249"/>
      <c r="L574" s="254"/>
      <c r="M574" s="255"/>
      <c r="N574" s="256"/>
      <c r="O574" s="256"/>
      <c r="P574" s="256"/>
      <c r="Q574" s="256"/>
      <c r="R574" s="256"/>
      <c r="S574" s="256"/>
      <c r="T574" s="257"/>
      <c r="AT574" s="258" t="s">
        <v>169</v>
      </c>
      <c r="AU574" s="258" t="s">
        <v>93</v>
      </c>
      <c r="AV574" s="13" t="s">
        <v>93</v>
      </c>
      <c r="AW574" s="13" t="s">
        <v>38</v>
      </c>
      <c r="AX574" s="13" t="s">
        <v>82</v>
      </c>
      <c r="AY574" s="258" t="s">
        <v>160</v>
      </c>
    </row>
    <row r="575" s="12" customFormat="1">
      <c r="B575" s="237"/>
      <c r="C575" s="238"/>
      <c r="D575" s="239" t="s">
        <v>169</v>
      </c>
      <c r="E575" s="240" t="s">
        <v>1</v>
      </c>
      <c r="F575" s="241" t="s">
        <v>182</v>
      </c>
      <c r="G575" s="238"/>
      <c r="H575" s="240" t="s">
        <v>1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AT575" s="247" t="s">
        <v>169</v>
      </c>
      <c r="AU575" s="247" t="s">
        <v>93</v>
      </c>
      <c r="AV575" s="12" t="s">
        <v>90</v>
      </c>
      <c r="AW575" s="12" t="s">
        <v>38</v>
      </c>
      <c r="AX575" s="12" t="s">
        <v>82</v>
      </c>
      <c r="AY575" s="247" t="s">
        <v>160</v>
      </c>
    </row>
    <row r="576" s="13" customFormat="1">
      <c r="B576" s="248"/>
      <c r="C576" s="249"/>
      <c r="D576" s="239" t="s">
        <v>169</v>
      </c>
      <c r="E576" s="250" t="s">
        <v>1</v>
      </c>
      <c r="F576" s="251" t="s">
        <v>557</v>
      </c>
      <c r="G576" s="249"/>
      <c r="H576" s="252">
        <v>2</v>
      </c>
      <c r="I576" s="253"/>
      <c r="J576" s="249"/>
      <c r="K576" s="249"/>
      <c r="L576" s="254"/>
      <c r="M576" s="255"/>
      <c r="N576" s="256"/>
      <c r="O576" s="256"/>
      <c r="P576" s="256"/>
      <c r="Q576" s="256"/>
      <c r="R576" s="256"/>
      <c r="S576" s="256"/>
      <c r="T576" s="257"/>
      <c r="AT576" s="258" t="s">
        <v>169</v>
      </c>
      <c r="AU576" s="258" t="s">
        <v>93</v>
      </c>
      <c r="AV576" s="13" t="s">
        <v>93</v>
      </c>
      <c r="AW576" s="13" t="s">
        <v>38</v>
      </c>
      <c r="AX576" s="13" t="s">
        <v>82</v>
      </c>
      <c r="AY576" s="258" t="s">
        <v>160</v>
      </c>
    </row>
    <row r="577" s="14" customFormat="1">
      <c r="B577" s="259"/>
      <c r="C577" s="260"/>
      <c r="D577" s="239" t="s">
        <v>169</v>
      </c>
      <c r="E577" s="261" t="s">
        <v>1</v>
      </c>
      <c r="F577" s="262" t="s">
        <v>173</v>
      </c>
      <c r="G577" s="260"/>
      <c r="H577" s="263">
        <v>6</v>
      </c>
      <c r="I577" s="264"/>
      <c r="J577" s="260"/>
      <c r="K577" s="260"/>
      <c r="L577" s="265"/>
      <c r="M577" s="266"/>
      <c r="N577" s="267"/>
      <c r="O577" s="267"/>
      <c r="P577" s="267"/>
      <c r="Q577" s="267"/>
      <c r="R577" s="267"/>
      <c r="S577" s="267"/>
      <c r="T577" s="268"/>
      <c r="AT577" s="269" t="s">
        <v>169</v>
      </c>
      <c r="AU577" s="269" t="s">
        <v>93</v>
      </c>
      <c r="AV577" s="14" t="s">
        <v>174</v>
      </c>
      <c r="AW577" s="14" t="s">
        <v>38</v>
      </c>
      <c r="AX577" s="14" t="s">
        <v>90</v>
      </c>
      <c r="AY577" s="269" t="s">
        <v>160</v>
      </c>
    </row>
    <row r="578" s="1" customFormat="1" ht="24" customHeight="1">
      <c r="B578" s="38"/>
      <c r="C578" s="224" t="s">
        <v>433</v>
      </c>
      <c r="D578" s="224" t="s">
        <v>164</v>
      </c>
      <c r="E578" s="225" t="s">
        <v>594</v>
      </c>
      <c r="F578" s="226" t="s">
        <v>595</v>
      </c>
      <c r="G578" s="227" t="s">
        <v>178</v>
      </c>
      <c r="H578" s="228">
        <v>2</v>
      </c>
      <c r="I578" s="229"/>
      <c r="J578" s="230">
        <f>ROUND(I578*H578,2)</f>
        <v>0</v>
      </c>
      <c r="K578" s="226" t="s">
        <v>1</v>
      </c>
      <c r="L578" s="43"/>
      <c r="M578" s="231" t="s">
        <v>1</v>
      </c>
      <c r="N578" s="232" t="s">
        <v>47</v>
      </c>
      <c r="O578" s="86"/>
      <c r="P578" s="233">
        <f>O578*H578</f>
        <v>0</v>
      </c>
      <c r="Q578" s="233">
        <v>0</v>
      </c>
      <c r="R578" s="233">
        <f>Q578*H578</f>
        <v>0</v>
      </c>
      <c r="S578" s="233">
        <v>0</v>
      </c>
      <c r="T578" s="234">
        <f>S578*H578</f>
        <v>0</v>
      </c>
      <c r="AR578" s="235" t="s">
        <v>167</v>
      </c>
      <c r="AT578" s="235" t="s">
        <v>164</v>
      </c>
      <c r="AU578" s="235" t="s">
        <v>93</v>
      </c>
      <c r="AY578" s="16" t="s">
        <v>160</v>
      </c>
      <c r="BE578" s="236">
        <f>IF(N578="základní",J578,0)</f>
        <v>0</v>
      </c>
      <c r="BF578" s="236">
        <f>IF(N578="snížená",J578,0)</f>
        <v>0</v>
      </c>
      <c r="BG578" s="236">
        <f>IF(N578="zákl. přenesená",J578,0)</f>
        <v>0</v>
      </c>
      <c r="BH578" s="236">
        <f>IF(N578="sníž. přenesená",J578,0)</f>
        <v>0</v>
      </c>
      <c r="BI578" s="236">
        <f>IF(N578="nulová",J578,0)</f>
        <v>0</v>
      </c>
      <c r="BJ578" s="16" t="s">
        <v>90</v>
      </c>
      <c r="BK578" s="236">
        <f>ROUND(I578*H578,2)</f>
        <v>0</v>
      </c>
      <c r="BL578" s="16" t="s">
        <v>167</v>
      </c>
      <c r="BM578" s="235" t="s">
        <v>596</v>
      </c>
    </row>
    <row r="579" s="12" customFormat="1">
      <c r="B579" s="237"/>
      <c r="C579" s="238"/>
      <c r="D579" s="239" t="s">
        <v>169</v>
      </c>
      <c r="E579" s="240" t="s">
        <v>1</v>
      </c>
      <c r="F579" s="241" t="s">
        <v>181</v>
      </c>
      <c r="G579" s="238"/>
      <c r="H579" s="240" t="s">
        <v>1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AT579" s="247" t="s">
        <v>169</v>
      </c>
      <c r="AU579" s="247" t="s">
        <v>93</v>
      </c>
      <c r="AV579" s="12" t="s">
        <v>90</v>
      </c>
      <c r="AW579" s="12" t="s">
        <v>38</v>
      </c>
      <c r="AX579" s="12" t="s">
        <v>82</v>
      </c>
      <c r="AY579" s="247" t="s">
        <v>160</v>
      </c>
    </row>
    <row r="580" s="12" customFormat="1">
      <c r="B580" s="237"/>
      <c r="C580" s="238"/>
      <c r="D580" s="239" t="s">
        <v>169</v>
      </c>
      <c r="E580" s="240" t="s">
        <v>1</v>
      </c>
      <c r="F580" s="241" t="s">
        <v>409</v>
      </c>
      <c r="G580" s="238"/>
      <c r="H580" s="240" t="s">
        <v>1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AT580" s="247" t="s">
        <v>169</v>
      </c>
      <c r="AU580" s="247" t="s">
        <v>93</v>
      </c>
      <c r="AV580" s="12" t="s">
        <v>90</v>
      </c>
      <c r="AW580" s="12" t="s">
        <v>38</v>
      </c>
      <c r="AX580" s="12" t="s">
        <v>82</v>
      </c>
      <c r="AY580" s="247" t="s">
        <v>160</v>
      </c>
    </row>
    <row r="581" s="13" customFormat="1">
      <c r="B581" s="248"/>
      <c r="C581" s="249"/>
      <c r="D581" s="239" t="s">
        <v>169</v>
      </c>
      <c r="E581" s="250" t="s">
        <v>1</v>
      </c>
      <c r="F581" s="251" t="s">
        <v>90</v>
      </c>
      <c r="G581" s="249"/>
      <c r="H581" s="252">
        <v>1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AT581" s="258" t="s">
        <v>169</v>
      </c>
      <c r="AU581" s="258" t="s">
        <v>93</v>
      </c>
      <c r="AV581" s="13" t="s">
        <v>93</v>
      </c>
      <c r="AW581" s="13" t="s">
        <v>38</v>
      </c>
      <c r="AX581" s="13" t="s">
        <v>82</v>
      </c>
      <c r="AY581" s="258" t="s">
        <v>160</v>
      </c>
    </row>
    <row r="582" s="12" customFormat="1">
      <c r="B582" s="237"/>
      <c r="C582" s="238"/>
      <c r="D582" s="239" t="s">
        <v>169</v>
      </c>
      <c r="E582" s="240" t="s">
        <v>1</v>
      </c>
      <c r="F582" s="241" t="s">
        <v>182</v>
      </c>
      <c r="G582" s="238"/>
      <c r="H582" s="240" t="s">
        <v>1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AT582" s="247" t="s">
        <v>169</v>
      </c>
      <c r="AU582" s="247" t="s">
        <v>93</v>
      </c>
      <c r="AV582" s="12" t="s">
        <v>90</v>
      </c>
      <c r="AW582" s="12" t="s">
        <v>38</v>
      </c>
      <c r="AX582" s="12" t="s">
        <v>82</v>
      </c>
      <c r="AY582" s="247" t="s">
        <v>160</v>
      </c>
    </row>
    <row r="583" s="12" customFormat="1">
      <c r="B583" s="237"/>
      <c r="C583" s="238"/>
      <c r="D583" s="239" t="s">
        <v>169</v>
      </c>
      <c r="E583" s="240" t="s">
        <v>1</v>
      </c>
      <c r="F583" s="241" t="s">
        <v>409</v>
      </c>
      <c r="G583" s="238"/>
      <c r="H583" s="240" t="s">
        <v>1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AT583" s="247" t="s">
        <v>169</v>
      </c>
      <c r="AU583" s="247" t="s">
        <v>93</v>
      </c>
      <c r="AV583" s="12" t="s">
        <v>90</v>
      </c>
      <c r="AW583" s="12" t="s">
        <v>38</v>
      </c>
      <c r="AX583" s="12" t="s">
        <v>82</v>
      </c>
      <c r="AY583" s="247" t="s">
        <v>160</v>
      </c>
    </row>
    <row r="584" s="13" customFormat="1">
      <c r="B584" s="248"/>
      <c r="C584" s="249"/>
      <c r="D584" s="239" t="s">
        <v>169</v>
      </c>
      <c r="E584" s="250" t="s">
        <v>1</v>
      </c>
      <c r="F584" s="251" t="s">
        <v>90</v>
      </c>
      <c r="G584" s="249"/>
      <c r="H584" s="252">
        <v>1</v>
      </c>
      <c r="I584" s="253"/>
      <c r="J584" s="249"/>
      <c r="K584" s="249"/>
      <c r="L584" s="254"/>
      <c r="M584" s="255"/>
      <c r="N584" s="256"/>
      <c r="O584" s="256"/>
      <c r="P584" s="256"/>
      <c r="Q584" s="256"/>
      <c r="R584" s="256"/>
      <c r="S584" s="256"/>
      <c r="T584" s="257"/>
      <c r="AT584" s="258" t="s">
        <v>169</v>
      </c>
      <c r="AU584" s="258" t="s">
        <v>93</v>
      </c>
      <c r="AV584" s="13" t="s">
        <v>93</v>
      </c>
      <c r="AW584" s="13" t="s">
        <v>38</v>
      </c>
      <c r="AX584" s="13" t="s">
        <v>82</v>
      </c>
      <c r="AY584" s="258" t="s">
        <v>160</v>
      </c>
    </row>
    <row r="585" s="14" customFormat="1">
      <c r="B585" s="259"/>
      <c r="C585" s="260"/>
      <c r="D585" s="239" t="s">
        <v>169</v>
      </c>
      <c r="E585" s="261" t="s">
        <v>1</v>
      </c>
      <c r="F585" s="262" t="s">
        <v>173</v>
      </c>
      <c r="G585" s="260"/>
      <c r="H585" s="263">
        <v>2</v>
      </c>
      <c r="I585" s="264"/>
      <c r="J585" s="260"/>
      <c r="K585" s="260"/>
      <c r="L585" s="265"/>
      <c r="M585" s="266"/>
      <c r="N585" s="267"/>
      <c r="O585" s="267"/>
      <c r="P585" s="267"/>
      <c r="Q585" s="267"/>
      <c r="R585" s="267"/>
      <c r="S585" s="267"/>
      <c r="T585" s="268"/>
      <c r="AT585" s="269" t="s">
        <v>169</v>
      </c>
      <c r="AU585" s="269" t="s">
        <v>93</v>
      </c>
      <c r="AV585" s="14" t="s">
        <v>174</v>
      </c>
      <c r="AW585" s="14" t="s">
        <v>38</v>
      </c>
      <c r="AX585" s="14" t="s">
        <v>90</v>
      </c>
      <c r="AY585" s="269" t="s">
        <v>160</v>
      </c>
    </row>
    <row r="586" s="1" customFormat="1" ht="16.5" customHeight="1">
      <c r="B586" s="38"/>
      <c r="C586" s="270" t="s">
        <v>597</v>
      </c>
      <c r="D586" s="270" t="s">
        <v>234</v>
      </c>
      <c r="E586" s="271" t="s">
        <v>598</v>
      </c>
      <c r="F586" s="272" t="s">
        <v>599</v>
      </c>
      <c r="G586" s="273" t="s">
        <v>178</v>
      </c>
      <c r="H586" s="274">
        <v>2</v>
      </c>
      <c r="I586" s="275"/>
      <c r="J586" s="276">
        <f>ROUND(I586*H586,2)</f>
        <v>0</v>
      </c>
      <c r="K586" s="272" t="s">
        <v>1</v>
      </c>
      <c r="L586" s="277"/>
      <c r="M586" s="278" t="s">
        <v>1</v>
      </c>
      <c r="N586" s="279" t="s">
        <v>47</v>
      </c>
      <c r="O586" s="86"/>
      <c r="P586" s="233">
        <f>O586*H586</f>
        <v>0</v>
      </c>
      <c r="Q586" s="233">
        <v>0</v>
      </c>
      <c r="R586" s="233">
        <f>Q586*H586</f>
        <v>0</v>
      </c>
      <c r="S586" s="233">
        <v>0</v>
      </c>
      <c r="T586" s="234">
        <f>S586*H586</f>
        <v>0</v>
      </c>
      <c r="AR586" s="235" t="s">
        <v>197</v>
      </c>
      <c r="AT586" s="235" t="s">
        <v>234</v>
      </c>
      <c r="AU586" s="235" t="s">
        <v>93</v>
      </c>
      <c r="AY586" s="16" t="s">
        <v>160</v>
      </c>
      <c r="BE586" s="236">
        <f>IF(N586="základní",J586,0)</f>
        <v>0</v>
      </c>
      <c r="BF586" s="236">
        <f>IF(N586="snížená",J586,0)</f>
        <v>0</v>
      </c>
      <c r="BG586" s="236">
        <f>IF(N586="zákl. přenesená",J586,0)</f>
        <v>0</v>
      </c>
      <c r="BH586" s="236">
        <f>IF(N586="sníž. přenesená",J586,0)</f>
        <v>0</v>
      </c>
      <c r="BI586" s="236">
        <f>IF(N586="nulová",J586,0)</f>
        <v>0</v>
      </c>
      <c r="BJ586" s="16" t="s">
        <v>90</v>
      </c>
      <c r="BK586" s="236">
        <f>ROUND(I586*H586,2)</f>
        <v>0</v>
      </c>
      <c r="BL586" s="16" t="s">
        <v>167</v>
      </c>
      <c r="BM586" s="235" t="s">
        <v>600</v>
      </c>
    </row>
    <row r="587" s="12" customFormat="1">
      <c r="B587" s="237"/>
      <c r="C587" s="238"/>
      <c r="D587" s="239" t="s">
        <v>169</v>
      </c>
      <c r="E587" s="240" t="s">
        <v>1</v>
      </c>
      <c r="F587" s="241" t="s">
        <v>181</v>
      </c>
      <c r="G587" s="238"/>
      <c r="H587" s="240" t="s">
        <v>1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AT587" s="247" t="s">
        <v>169</v>
      </c>
      <c r="AU587" s="247" t="s">
        <v>93</v>
      </c>
      <c r="AV587" s="12" t="s">
        <v>90</v>
      </c>
      <c r="AW587" s="12" t="s">
        <v>38</v>
      </c>
      <c r="AX587" s="12" t="s">
        <v>82</v>
      </c>
      <c r="AY587" s="247" t="s">
        <v>160</v>
      </c>
    </row>
    <row r="588" s="12" customFormat="1">
      <c r="B588" s="237"/>
      <c r="C588" s="238"/>
      <c r="D588" s="239" t="s">
        <v>169</v>
      </c>
      <c r="E588" s="240" t="s">
        <v>1</v>
      </c>
      <c r="F588" s="241" t="s">
        <v>409</v>
      </c>
      <c r="G588" s="238"/>
      <c r="H588" s="240" t="s">
        <v>1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AT588" s="247" t="s">
        <v>169</v>
      </c>
      <c r="AU588" s="247" t="s">
        <v>93</v>
      </c>
      <c r="AV588" s="12" t="s">
        <v>90</v>
      </c>
      <c r="AW588" s="12" t="s">
        <v>38</v>
      </c>
      <c r="AX588" s="12" t="s">
        <v>82</v>
      </c>
      <c r="AY588" s="247" t="s">
        <v>160</v>
      </c>
    </row>
    <row r="589" s="13" customFormat="1">
      <c r="B589" s="248"/>
      <c r="C589" s="249"/>
      <c r="D589" s="239" t="s">
        <v>169</v>
      </c>
      <c r="E589" s="250" t="s">
        <v>1</v>
      </c>
      <c r="F589" s="251" t="s">
        <v>90</v>
      </c>
      <c r="G589" s="249"/>
      <c r="H589" s="252">
        <v>1</v>
      </c>
      <c r="I589" s="253"/>
      <c r="J589" s="249"/>
      <c r="K589" s="249"/>
      <c r="L589" s="254"/>
      <c r="M589" s="255"/>
      <c r="N589" s="256"/>
      <c r="O589" s="256"/>
      <c r="P589" s="256"/>
      <c r="Q589" s="256"/>
      <c r="R589" s="256"/>
      <c r="S589" s="256"/>
      <c r="T589" s="257"/>
      <c r="AT589" s="258" t="s">
        <v>169</v>
      </c>
      <c r="AU589" s="258" t="s">
        <v>93</v>
      </c>
      <c r="AV589" s="13" t="s">
        <v>93</v>
      </c>
      <c r="AW589" s="13" t="s">
        <v>38</v>
      </c>
      <c r="AX589" s="13" t="s">
        <v>82</v>
      </c>
      <c r="AY589" s="258" t="s">
        <v>160</v>
      </c>
    </row>
    <row r="590" s="12" customFormat="1">
      <c r="B590" s="237"/>
      <c r="C590" s="238"/>
      <c r="D590" s="239" t="s">
        <v>169</v>
      </c>
      <c r="E590" s="240" t="s">
        <v>1</v>
      </c>
      <c r="F590" s="241" t="s">
        <v>182</v>
      </c>
      <c r="G590" s="238"/>
      <c r="H590" s="240" t="s">
        <v>1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AT590" s="247" t="s">
        <v>169</v>
      </c>
      <c r="AU590" s="247" t="s">
        <v>93</v>
      </c>
      <c r="AV590" s="12" t="s">
        <v>90</v>
      </c>
      <c r="AW590" s="12" t="s">
        <v>38</v>
      </c>
      <c r="AX590" s="12" t="s">
        <v>82</v>
      </c>
      <c r="AY590" s="247" t="s">
        <v>160</v>
      </c>
    </row>
    <row r="591" s="12" customFormat="1">
      <c r="B591" s="237"/>
      <c r="C591" s="238"/>
      <c r="D591" s="239" t="s">
        <v>169</v>
      </c>
      <c r="E591" s="240" t="s">
        <v>1</v>
      </c>
      <c r="F591" s="241" t="s">
        <v>409</v>
      </c>
      <c r="G591" s="238"/>
      <c r="H591" s="240" t="s">
        <v>1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AT591" s="247" t="s">
        <v>169</v>
      </c>
      <c r="AU591" s="247" t="s">
        <v>93</v>
      </c>
      <c r="AV591" s="12" t="s">
        <v>90</v>
      </c>
      <c r="AW591" s="12" t="s">
        <v>38</v>
      </c>
      <c r="AX591" s="12" t="s">
        <v>82</v>
      </c>
      <c r="AY591" s="247" t="s">
        <v>160</v>
      </c>
    </row>
    <row r="592" s="13" customFormat="1">
      <c r="B592" s="248"/>
      <c r="C592" s="249"/>
      <c r="D592" s="239" t="s">
        <v>169</v>
      </c>
      <c r="E592" s="250" t="s">
        <v>1</v>
      </c>
      <c r="F592" s="251" t="s">
        <v>90</v>
      </c>
      <c r="G592" s="249"/>
      <c r="H592" s="252">
        <v>1</v>
      </c>
      <c r="I592" s="253"/>
      <c r="J592" s="249"/>
      <c r="K592" s="249"/>
      <c r="L592" s="254"/>
      <c r="M592" s="255"/>
      <c r="N592" s="256"/>
      <c r="O592" s="256"/>
      <c r="P592" s="256"/>
      <c r="Q592" s="256"/>
      <c r="R592" s="256"/>
      <c r="S592" s="256"/>
      <c r="T592" s="257"/>
      <c r="AT592" s="258" t="s">
        <v>169</v>
      </c>
      <c r="AU592" s="258" t="s">
        <v>93</v>
      </c>
      <c r="AV592" s="13" t="s">
        <v>93</v>
      </c>
      <c r="AW592" s="13" t="s">
        <v>38</v>
      </c>
      <c r="AX592" s="13" t="s">
        <v>82</v>
      </c>
      <c r="AY592" s="258" t="s">
        <v>160</v>
      </c>
    </row>
    <row r="593" s="14" customFormat="1">
      <c r="B593" s="259"/>
      <c r="C593" s="260"/>
      <c r="D593" s="239" t="s">
        <v>169</v>
      </c>
      <c r="E593" s="261" t="s">
        <v>1</v>
      </c>
      <c r="F593" s="262" t="s">
        <v>173</v>
      </c>
      <c r="G593" s="260"/>
      <c r="H593" s="263">
        <v>2</v>
      </c>
      <c r="I593" s="264"/>
      <c r="J593" s="260"/>
      <c r="K593" s="260"/>
      <c r="L593" s="265"/>
      <c r="M593" s="266"/>
      <c r="N593" s="267"/>
      <c r="O593" s="267"/>
      <c r="P593" s="267"/>
      <c r="Q593" s="267"/>
      <c r="R593" s="267"/>
      <c r="S593" s="267"/>
      <c r="T593" s="268"/>
      <c r="AT593" s="269" t="s">
        <v>169</v>
      </c>
      <c r="AU593" s="269" t="s">
        <v>93</v>
      </c>
      <c r="AV593" s="14" t="s">
        <v>174</v>
      </c>
      <c r="AW593" s="14" t="s">
        <v>38</v>
      </c>
      <c r="AX593" s="14" t="s">
        <v>90</v>
      </c>
      <c r="AY593" s="269" t="s">
        <v>160</v>
      </c>
    </row>
    <row r="594" s="1" customFormat="1" ht="16.5" customHeight="1">
      <c r="B594" s="38"/>
      <c r="C594" s="224" t="s">
        <v>437</v>
      </c>
      <c r="D594" s="224" t="s">
        <v>164</v>
      </c>
      <c r="E594" s="225" t="s">
        <v>601</v>
      </c>
      <c r="F594" s="226" t="s">
        <v>602</v>
      </c>
      <c r="G594" s="227" t="s">
        <v>178</v>
      </c>
      <c r="H594" s="228">
        <v>2</v>
      </c>
      <c r="I594" s="229"/>
      <c r="J594" s="230">
        <f>ROUND(I594*H594,2)</f>
        <v>0</v>
      </c>
      <c r="K594" s="226" t="s">
        <v>1</v>
      </c>
      <c r="L594" s="43"/>
      <c r="M594" s="231" t="s">
        <v>1</v>
      </c>
      <c r="N594" s="232" t="s">
        <v>47</v>
      </c>
      <c r="O594" s="86"/>
      <c r="P594" s="233">
        <f>O594*H594</f>
        <v>0</v>
      </c>
      <c r="Q594" s="233">
        <v>0</v>
      </c>
      <c r="R594" s="233">
        <f>Q594*H594</f>
        <v>0</v>
      </c>
      <c r="S594" s="233">
        <v>0</v>
      </c>
      <c r="T594" s="234">
        <f>S594*H594</f>
        <v>0</v>
      </c>
      <c r="AR594" s="235" t="s">
        <v>167</v>
      </c>
      <c r="AT594" s="235" t="s">
        <v>164</v>
      </c>
      <c r="AU594" s="235" t="s">
        <v>93</v>
      </c>
      <c r="AY594" s="16" t="s">
        <v>160</v>
      </c>
      <c r="BE594" s="236">
        <f>IF(N594="základní",J594,0)</f>
        <v>0</v>
      </c>
      <c r="BF594" s="236">
        <f>IF(N594="snížená",J594,0)</f>
        <v>0</v>
      </c>
      <c r="BG594" s="236">
        <f>IF(N594="zákl. přenesená",J594,0)</f>
        <v>0</v>
      </c>
      <c r="BH594" s="236">
        <f>IF(N594="sníž. přenesená",J594,0)</f>
        <v>0</v>
      </c>
      <c r="BI594" s="236">
        <f>IF(N594="nulová",J594,0)</f>
        <v>0</v>
      </c>
      <c r="BJ594" s="16" t="s">
        <v>90</v>
      </c>
      <c r="BK594" s="236">
        <f>ROUND(I594*H594,2)</f>
        <v>0</v>
      </c>
      <c r="BL594" s="16" t="s">
        <v>167</v>
      </c>
      <c r="BM594" s="235" t="s">
        <v>603</v>
      </c>
    </row>
    <row r="595" s="12" customFormat="1">
      <c r="B595" s="237"/>
      <c r="C595" s="238"/>
      <c r="D595" s="239" t="s">
        <v>169</v>
      </c>
      <c r="E595" s="240" t="s">
        <v>1</v>
      </c>
      <c r="F595" s="241" t="s">
        <v>181</v>
      </c>
      <c r="G595" s="238"/>
      <c r="H595" s="240" t="s">
        <v>1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AT595" s="247" t="s">
        <v>169</v>
      </c>
      <c r="AU595" s="247" t="s">
        <v>93</v>
      </c>
      <c r="AV595" s="12" t="s">
        <v>90</v>
      </c>
      <c r="AW595" s="12" t="s">
        <v>38</v>
      </c>
      <c r="AX595" s="12" t="s">
        <v>82</v>
      </c>
      <c r="AY595" s="247" t="s">
        <v>160</v>
      </c>
    </row>
    <row r="596" s="13" customFormat="1">
      <c r="B596" s="248"/>
      <c r="C596" s="249"/>
      <c r="D596" s="239" t="s">
        <v>169</v>
      </c>
      <c r="E596" s="250" t="s">
        <v>1</v>
      </c>
      <c r="F596" s="251" t="s">
        <v>90</v>
      </c>
      <c r="G596" s="249"/>
      <c r="H596" s="252">
        <v>1</v>
      </c>
      <c r="I596" s="253"/>
      <c r="J596" s="249"/>
      <c r="K596" s="249"/>
      <c r="L596" s="254"/>
      <c r="M596" s="255"/>
      <c r="N596" s="256"/>
      <c r="O596" s="256"/>
      <c r="P596" s="256"/>
      <c r="Q596" s="256"/>
      <c r="R596" s="256"/>
      <c r="S596" s="256"/>
      <c r="T596" s="257"/>
      <c r="AT596" s="258" t="s">
        <v>169</v>
      </c>
      <c r="AU596" s="258" t="s">
        <v>93</v>
      </c>
      <c r="AV596" s="13" t="s">
        <v>93</v>
      </c>
      <c r="AW596" s="13" t="s">
        <v>38</v>
      </c>
      <c r="AX596" s="13" t="s">
        <v>82</v>
      </c>
      <c r="AY596" s="258" t="s">
        <v>160</v>
      </c>
    </row>
    <row r="597" s="12" customFormat="1">
      <c r="B597" s="237"/>
      <c r="C597" s="238"/>
      <c r="D597" s="239" t="s">
        <v>169</v>
      </c>
      <c r="E597" s="240" t="s">
        <v>1</v>
      </c>
      <c r="F597" s="241" t="s">
        <v>182</v>
      </c>
      <c r="G597" s="238"/>
      <c r="H597" s="240" t="s">
        <v>1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AT597" s="247" t="s">
        <v>169</v>
      </c>
      <c r="AU597" s="247" t="s">
        <v>93</v>
      </c>
      <c r="AV597" s="12" t="s">
        <v>90</v>
      </c>
      <c r="AW597" s="12" t="s">
        <v>38</v>
      </c>
      <c r="AX597" s="12" t="s">
        <v>82</v>
      </c>
      <c r="AY597" s="247" t="s">
        <v>160</v>
      </c>
    </row>
    <row r="598" s="13" customFormat="1">
      <c r="B598" s="248"/>
      <c r="C598" s="249"/>
      <c r="D598" s="239" t="s">
        <v>169</v>
      </c>
      <c r="E598" s="250" t="s">
        <v>1</v>
      </c>
      <c r="F598" s="251" t="s">
        <v>90</v>
      </c>
      <c r="G598" s="249"/>
      <c r="H598" s="252">
        <v>1</v>
      </c>
      <c r="I598" s="253"/>
      <c r="J598" s="249"/>
      <c r="K598" s="249"/>
      <c r="L598" s="254"/>
      <c r="M598" s="255"/>
      <c r="N598" s="256"/>
      <c r="O598" s="256"/>
      <c r="P598" s="256"/>
      <c r="Q598" s="256"/>
      <c r="R598" s="256"/>
      <c r="S598" s="256"/>
      <c r="T598" s="257"/>
      <c r="AT598" s="258" t="s">
        <v>169</v>
      </c>
      <c r="AU598" s="258" t="s">
        <v>93</v>
      </c>
      <c r="AV598" s="13" t="s">
        <v>93</v>
      </c>
      <c r="AW598" s="13" t="s">
        <v>38</v>
      </c>
      <c r="AX598" s="13" t="s">
        <v>82</v>
      </c>
      <c r="AY598" s="258" t="s">
        <v>160</v>
      </c>
    </row>
    <row r="599" s="14" customFormat="1">
      <c r="B599" s="259"/>
      <c r="C599" s="260"/>
      <c r="D599" s="239" t="s">
        <v>169</v>
      </c>
      <c r="E599" s="261" t="s">
        <v>1</v>
      </c>
      <c r="F599" s="262" t="s">
        <v>173</v>
      </c>
      <c r="G599" s="260"/>
      <c r="H599" s="263">
        <v>2</v>
      </c>
      <c r="I599" s="264"/>
      <c r="J599" s="260"/>
      <c r="K599" s="260"/>
      <c r="L599" s="265"/>
      <c r="M599" s="266"/>
      <c r="N599" s="267"/>
      <c r="O599" s="267"/>
      <c r="P599" s="267"/>
      <c r="Q599" s="267"/>
      <c r="R599" s="267"/>
      <c r="S599" s="267"/>
      <c r="T599" s="268"/>
      <c r="AT599" s="269" t="s">
        <v>169</v>
      </c>
      <c r="AU599" s="269" t="s">
        <v>93</v>
      </c>
      <c r="AV599" s="14" t="s">
        <v>174</v>
      </c>
      <c r="AW599" s="14" t="s">
        <v>38</v>
      </c>
      <c r="AX599" s="14" t="s">
        <v>90</v>
      </c>
      <c r="AY599" s="269" t="s">
        <v>160</v>
      </c>
    </row>
    <row r="600" s="1" customFormat="1" ht="16.5" customHeight="1">
      <c r="B600" s="38"/>
      <c r="C600" s="270" t="s">
        <v>604</v>
      </c>
      <c r="D600" s="270" t="s">
        <v>234</v>
      </c>
      <c r="E600" s="271" t="s">
        <v>605</v>
      </c>
      <c r="F600" s="272" t="s">
        <v>606</v>
      </c>
      <c r="G600" s="273" t="s">
        <v>178</v>
      </c>
      <c r="H600" s="274">
        <v>2</v>
      </c>
      <c r="I600" s="275"/>
      <c r="J600" s="276">
        <f>ROUND(I600*H600,2)</f>
        <v>0</v>
      </c>
      <c r="K600" s="272" t="s">
        <v>1</v>
      </c>
      <c r="L600" s="277"/>
      <c r="M600" s="278" t="s">
        <v>1</v>
      </c>
      <c r="N600" s="279" t="s">
        <v>47</v>
      </c>
      <c r="O600" s="86"/>
      <c r="P600" s="233">
        <f>O600*H600</f>
        <v>0</v>
      </c>
      <c r="Q600" s="233">
        <v>0</v>
      </c>
      <c r="R600" s="233">
        <f>Q600*H600</f>
        <v>0</v>
      </c>
      <c r="S600" s="233">
        <v>0</v>
      </c>
      <c r="T600" s="234">
        <f>S600*H600</f>
        <v>0</v>
      </c>
      <c r="AR600" s="235" t="s">
        <v>197</v>
      </c>
      <c r="AT600" s="235" t="s">
        <v>234</v>
      </c>
      <c r="AU600" s="235" t="s">
        <v>93</v>
      </c>
      <c r="AY600" s="16" t="s">
        <v>160</v>
      </c>
      <c r="BE600" s="236">
        <f>IF(N600="základní",J600,0)</f>
        <v>0</v>
      </c>
      <c r="BF600" s="236">
        <f>IF(N600="snížená",J600,0)</f>
        <v>0</v>
      </c>
      <c r="BG600" s="236">
        <f>IF(N600="zákl. přenesená",J600,0)</f>
        <v>0</v>
      </c>
      <c r="BH600" s="236">
        <f>IF(N600="sníž. přenesená",J600,0)</f>
        <v>0</v>
      </c>
      <c r="BI600" s="236">
        <f>IF(N600="nulová",J600,0)</f>
        <v>0</v>
      </c>
      <c r="BJ600" s="16" t="s">
        <v>90</v>
      </c>
      <c r="BK600" s="236">
        <f>ROUND(I600*H600,2)</f>
        <v>0</v>
      </c>
      <c r="BL600" s="16" t="s">
        <v>167</v>
      </c>
      <c r="BM600" s="235" t="s">
        <v>607</v>
      </c>
    </row>
    <row r="601" s="12" customFormat="1">
      <c r="B601" s="237"/>
      <c r="C601" s="238"/>
      <c r="D601" s="239" t="s">
        <v>169</v>
      </c>
      <c r="E601" s="240" t="s">
        <v>1</v>
      </c>
      <c r="F601" s="241" t="s">
        <v>181</v>
      </c>
      <c r="G601" s="238"/>
      <c r="H601" s="240" t="s">
        <v>1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AT601" s="247" t="s">
        <v>169</v>
      </c>
      <c r="AU601" s="247" t="s">
        <v>93</v>
      </c>
      <c r="AV601" s="12" t="s">
        <v>90</v>
      </c>
      <c r="AW601" s="12" t="s">
        <v>38</v>
      </c>
      <c r="AX601" s="12" t="s">
        <v>82</v>
      </c>
      <c r="AY601" s="247" t="s">
        <v>160</v>
      </c>
    </row>
    <row r="602" s="13" customFormat="1">
      <c r="B602" s="248"/>
      <c r="C602" s="249"/>
      <c r="D602" s="239" t="s">
        <v>169</v>
      </c>
      <c r="E602" s="250" t="s">
        <v>1</v>
      </c>
      <c r="F602" s="251" t="s">
        <v>90</v>
      </c>
      <c r="G602" s="249"/>
      <c r="H602" s="252">
        <v>1</v>
      </c>
      <c r="I602" s="253"/>
      <c r="J602" s="249"/>
      <c r="K602" s="249"/>
      <c r="L602" s="254"/>
      <c r="M602" s="255"/>
      <c r="N602" s="256"/>
      <c r="O602" s="256"/>
      <c r="P602" s="256"/>
      <c r="Q602" s="256"/>
      <c r="R602" s="256"/>
      <c r="S602" s="256"/>
      <c r="T602" s="257"/>
      <c r="AT602" s="258" t="s">
        <v>169</v>
      </c>
      <c r="AU602" s="258" t="s">
        <v>93</v>
      </c>
      <c r="AV602" s="13" t="s">
        <v>93</v>
      </c>
      <c r="AW602" s="13" t="s">
        <v>38</v>
      </c>
      <c r="AX602" s="13" t="s">
        <v>82</v>
      </c>
      <c r="AY602" s="258" t="s">
        <v>160</v>
      </c>
    </row>
    <row r="603" s="12" customFormat="1">
      <c r="B603" s="237"/>
      <c r="C603" s="238"/>
      <c r="D603" s="239" t="s">
        <v>169</v>
      </c>
      <c r="E603" s="240" t="s">
        <v>1</v>
      </c>
      <c r="F603" s="241" t="s">
        <v>182</v>
      </c>
      <c r="G603" s="238"/>
      <c r="H603" s="240" t="s">
        <v>1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AT603" s="247" t="s">
        <v>169</v>
      </c>
      <c r="AU603" s="247" t="s">
        <v>93</v>
      </c>
      <c r="AV603" s="12" t="s">
        <v>90</v>
      </c>
      <c r="AW603" s="12" t="s">
        <v>38</v>
      </c>
      <c r="AX603" s="12" t="s">
        <v>82</v>
      </c>
      <c r="AY603" s="247" t="s">
        <v>160</v>
      </c>
    </row>
    <row r="604" s="13" customFormat="1">
      <c r="B604" s="248"/>
      <c r="C604" s="249"/>
      <c r="D604" s="239" t="s">
        <v>169</v>
      </c>
      <c r="E604" s="250" t="s">
        <v>1</v>
      </c>
      <c r="F604" s="251" t="s">
        <v>90</v>
      </c>
      <c r="G604" s="249"/>
      <c r="H604" s="252">
        <v>1</v>
      </c>
      <c r="I604" s="253"/>
      <c r="J604" s="249"/>
      <c r="K604" s="249"/>
      <c r="L604" s="254"/>
      <c r="M604" s="255"/>
      <c r="N604" s="256"/>
      <c r="O604" s="256"/>
      <c r="P604" s="256"/>
      <c r="Q604" s="256"/>
      <c r="R604" s="256"/>
      <c r="S604" s="256"/>
      <c r="T604" s="257"/>
      <c r="AT604" s="258" t="s">
        <v>169</v>
      </c>
      <c r="AU604" s="258" t="s">
        <v>93</v>
      </c>
      <c r="AV604" s="13" t="s">
        <v>93</v>
      </c>
      <c r="AW604" s="13" t="s">
        <v>38</v>
      </c>
      <c r="AX604" s="13" t="s">
        <v>82</v>
      </c>
      <c r="AY604" s="258" t="s">
        <v>160</v>
      </c>
    </row>
    <row r="605" s="14" customFormat="1">
      <c r="B605" s="259"/>
      <c r="C605" s="260"/>
      <c r="D605" s="239" t="s">
        <v>169</v>
      </c>
      <c r="E605" s="261" t="s">
        <v>1</v>
      </c>
      <c r="F605" s="262" t="s">
        <v>173</v>
      </c>
      <c r="G605" s="260"/>
      <c r="H605" s="263">
        <v>2</v>
      </c>
      <c r="I605" s="264"/>
      <c r="J605" s="260"/>
      <c r="K605" s="260"/>
      <c r="L605" s="265"/>
      <c r="M605" s="266"/>
      <c r="N605" s="267"/>
      <c r="O605" s="267"/>
      <c r="P605" s="267"/>
      <c r="Q605" s="267"/>
      <c r="R605" s="267"/>
      <c r="S605" s="267"/>
      <c r="T605" s="268"/>
      <c r="AT605" s="269" t="s">
        <v>169</v>
      </c>
      <c r="AU605" s="269" t="s">
        <v>93</v>
      </c>
      <c r="AV605" s="14" t="s">
        <v>174</v>
      </c>
      <c r="AW605" s="14" t="s">
        <v>38</v>
      </c>
      <c r="AX605" s="14" t="s">
        <v>90</v>
      </c>
      <c r="AY605" s="269" t="s">
        <v>160</v>
      </c>
    </row>
    <row r="606" s="1" customFormat="1" ht="16.5" customHeight="1">
      <c r="B606" s="38"/>
      <c r="C606" s="224" t="s">
        <v>479</v>
      </c>
      <c r="D606" s="224" t="s">
        <v>164</v>
      </c>
      <c r="E606" s="225" t="s">
        <v>608</v>
      </c>
      <c r="F606" s="226" t="s">
        <v>609</v>
      </c>
      <c r="G606" s="227" t="s">
        <v>178</v>
      </c>
      <c r="H606" s="228">
        <v>2</v>
      </c>
      <c r="I606" s="229"/>
      <c r="J606" s="230">
        <f>ROUND(I606*H606,2)</f>
        <v>0</v>
      </c>
      <c r="K606" s="226" t="s">
        <v>1</v>
      </c>
      <c r="L606" s="43"/>
      <c r="M606" s="231" t="s">
        <v>1</v>
      </c>
      <c r="N606" s="232" t="s">
        <v>47</v>
      </c>
      <c r="O606" s="86"/>
      <c r="P606" s="233">
        <f>O606*H606</f>
        <v>0</v>
      </c>
      <c r="Q606" s="233">
        <v>0</v>
      </c>
      <c r="R606" s="233">
        <f>Q606*H606</f>
        <v>0</v>
      </c>
      <c r="S606" s="233">
        <v>0</v>
      </c>
      <c r="T606" s="234">
        <f>S606*H606</f>
        <v>0</v>
      </c>
      <c r="AR606" s="235" t="s">
        <v>167</v>
      </c>
      <c r="AT606" s="235" t="s">
        <v>164</v>
      </c>
      <c r="AU606" s="235" t="s">
        <v>93</v>
      </c>
      <c r="AY606" s="16" t="s">
        <v>160</v>
      </c>
      <c r="BE606" s="236">
        <f>IF(N606="základní",J606,0)</f>
        <v>0</v>
      </c>
      <c r="BF606" s="236">
        <f>IF(N606="snížená",J606,0)</f>
        <v>0</v>
      </c>
      <c r="BG606" s="236">
        <f>IF(N606="zákl. přenesená",J606,0)</f>
        <v>0</v>
      </c>
      <c r="BH606" s="236">
        <f>IF(N606="sníž. přenesená",J606,0)</f>
        <v>0</v>
      </c>
      <c r="BI606" s="236">
        <f>IF(N606="nulová",J606,0)</f>
        <v>0</v>
      </c>
      <c r="BJ606" s="16" t="s">
        <v>90</v>
      </c>
      <c r="BK606" s="236">
        <f>ROUND(I606*H606,2)</f>
        <v>0</v>
      </c>
      <c r="BL606" s="16" t="s">
        <v>167</v>
      </c>
      <c r="BM606" s="235" t="s">
        <v>610</v>
      </c>
    </row>
    <row r="607" s="12" customFormat="1">
      <c r="B607" s="237"/>
      <c r="C607" s="238"/>
      <c r="D607" s="239" t="s">
        <v>169</v>
      </c>
      <c r="E607" s="240" t="s">
        <v>1</v>
      </c>
      <c r="F607" s="241" t="s">
        <v>181</v>
      </c>
      <c r="G607" s="238"/>
      <c r="H607" s="240" t="s">
        <v>1</v>
      </c>
      <c r="I607" s="242"/>
      <c r="J607" s="238"/>
      <c r="K607" s="238"/>
      <c r="L607" s="243"/>
      <c r="M607" s="244"/>
      <c r="N607" s="245"/>
      <c r="O607" s="245"/>
      <c r="P607" s="245"/>
      <c r="Q607" s="245"/>
      <c r="R607" s="245"/>
      <c r="S607" s="245"/>
      <c r="T607" s="246"/>
      <c r="AT607" s="247" t="s">
        <v>169</v>
      </c>
      <c r="AU607" s="247" t="s">
        <v>93</v>
      </c>
      <c r="AV607" s="12" t="s">
        <v>90</v>
      </c>
      <c r="AW607" s="12" t="s">
        <v>38</v>
      </c>
      <c r="AX607" s="12" t="s">
        <v>82</v>
      </c>
      <c r="AY607" s="247" t="s">
        <v>160</v>
      </c>
    </row>
    <row r="608" s="13" customFormat="1">
      <c r="B608" s="248"/>
      <c r="C608" s="249"/>
      <c r="D608" s="239" t="s">
        <v>169</v>
      </c>
      <c r="E608" s="250" t="s">
        <v>1</v>
      </c>
      <c r="F608" s="251" t="s">
        <v>90</v>
      </c>
      <c r="G608" s="249"/>
      <c r="H608" s="252">
        <v>1</v>
      </c>
      <c r="I608" s="253"/>
      <c r="J608" s="249"/>
      <c r="K608" s="249"/>
      <c r="L608" s="254"/>
      <c r="M608" s="255"/>
      <c r="N608" s="256"/>
      <c r="O608" s="256"/>
      <c r="P608" s="256"/>
      <c r="Q608" s="256"/>
      <c r="R608" s="256"/>
      <c r="S608" s="256"/>
      <c r="T608" s="257"/>
      <c r="AT608" s="258" t="s">
        <v>169</v>
      </c>
      <c r="AU608" s="258" t="s">
        <v>93</v>
      </c>
      <c r="AV608" s="13" t="s">
        <v>93</v>
      </c>
      <c r="AW608" s="13" t="s">
        <v>38</v>
      </c>
      <c r="AX608" s="13" t="s">
        <v>82</v>
      </c>
      <c r="AY608" s="258" t="s">
        <v>160</v>
      </c>
    </row>
    <row r="609" s="12" customFormat="1">
      <c r="B609" s="237"/>
      <c r="C609" s="238"/>
      <c r="D609" s="239" t="s">
        <v>169</v>
      </c>
      <c r="E609" s="240" t="s">
        <v>1</v>
      </c>
      <c r="F609" s="241" t="s">
        <v>182</v>
      </c>
      <c r="G609" s="238"/>
      <c r="H609" s="240" t="s">
        <v>1</v>
      </c>
      <c r="I609" s="242"/>
      <c r="J609" s="238"/>
      <c r="K609" s="238"/>
      <c r="L609" s="243"/>
      <c r="M609" s="244"/>
      <c r="N609" s="245"/>
      <c r="O609" s="245"/>
      <c r="P609" s="245"/>
      <c r="Q609" s="245"/>
      <c r="R609" s="245"/>
      <c r="S609" s="245"/>
      <c r="T609" s="246"/>
      <c r="AT609" s="247" t="s">
        <v>169</v>
      </c>
      <c r="AU609" s="247" t="s">
        <v>93</v>
      </c>
      <c r="AV609" s="12" t="s">
        <v>90</v>
      </c>
      <c r="AW609" s="12" t="s">
        <v>38</v>
      </c>
      <c r="AX609" s="12" t="s">
        <v>82</v>
      </c>
      <c r="AY609" s="247" t="s">
        <v>160</v>
      </c>
    </row>
    <row r="610" s="13" customFormat="1">
      <c r="B610" s="248"/>
      <c r="C610" s="249"/>
      <c r="D610" s="239" t="s">
        <v>169</v>
      </c>
      <c r="E610" s="250" t="s">
        <v>1</v>
      </c>
      <c r="F610" s="251" t="s">
        <v>90</v>
      </c>
      <c r="G610" s="249"/>
      <c r="H610" s="252">
        <v>1</v>
      </c>
      <c r="I610" s="253"/>
      <c r="J610" s="249"/>
      <c r="K610" s="249"/>
      <c r="L610" s="254"/>
      <c r="M610" s="255"/>
      <c r="N610" s="256"/>
      <c r="O610" s="256"/>
      <c r="P610" s="256"/>
      <c r="Q610" s="256"/>
      <c r="R610" s="256"/>
      <c r="S610" s="256"/>
      <c r="T610" s="257"/>
      <c r="AT610" s="258" t="s">
        <v>169</v>
      </c>
      <c r="AU610" s="258" t="s">
        <v>93</v>
      </c>
      <c r="AV610" s="13" t="s">
        <v>93</v>
      </c>
      <c r="AW610" s="13" t="s">
        <v>38</v>
      </c>
      <c r="AX610" s="13" t="s">
        <v>82</v>
      </c>
      <c r="AY610" s="258" t="s">
        <v>160</v>
      </c>
    </row>
    <row r="611" s="14" customFormat="1">
      <c r="B611" s="259"/>
      <c r="C611" s="260"/>
      <c r="D611" s="239" t="s">
        <v>169</v>
      </c>
      <c r="E611" s="261" t="s">
        <v>1</v>
      </c>
      <c r="F611" s="262" t="s">
        <v>173</v>
      </c>
      <c r="G611" s="260"/>
      <c r="H611" s="263">
        <v>2</v>
      </c>
      <c r="I611" s="264"/>
      <c r="J611" s="260"/>
      <c r="K611" s="260"/>
      <c r="L611" s="265"/>
      <c r="M611" s="266"/>
      <c r="N611" s="267"/>
      <c r="O611" s="267"/>
      <c r="P611" s="267"/>
      <c r="Q611" s="267"/>
      <c r="R611" s="267"/>
      <c r="S611" s="267"/>
      <c r="T611" s="268"/>
      <c r="AT611" s="269" t="s">
        <v>169</v>
      </c>
      <c r="AU611" s="269" t="s">
        <v>93</v>
      </c>
      <c r="AV611" s="14" t="s">
        <v>174</v>
      </c>
      <c r="AW611" s="14" t="s">
        <v>38</v>
      </c>
      <c r="AX611" s="14" t="s">
        <v>90</v>
      </c>
      <c r="AY611" s="269" t="s">
        <v>160</v>
      </c>
    </row>
    <row r="612" s="1" customFormat="1" ht="16.5" customHeight="1">
      <c r="B612" s="38"/>
      <c r="C612" s="270" t="s">
        <v>611</v>
      </c>
      <c r="D612" s="270" t="s">
        <v>234</v>
      </c>
      <c r="E612" s="271" t="s">
        <v>612</v>
      </c>
      <c r="F612" s="272" t="s">
        <v>613</v>
      </c>
      <c r="G612" s="273" t="s">
        <v>178</v>
      </c>
      <c r="H612" s="274">
        <v>2</v>
      </c>
      <c r="I612" s="275"/>
      <c r="J612" s="276">
        <f>ROUND(I612*H612,2)</f>
        <v>0</v>
      </c>
      <c r="K612" s="272" t="s">
        <v>1</v>
      </c>
      <c r="L612" s="277"/>
      <c r="M612" s="278" t="s">
        <v>1</v>
      </c>
      <c r="N612" s="279" t="s">
        <v>47</v>
      </c>
      <c r="O612" s="86"/>
      <c r="P612" s="233">
        <f>O612*H612</f>
        <v>0</v>
      </c>
      <c r="Q612" s="233">
        <v>0</v>
      </c>
      <c r="R612" s="233">
        <f>Q612*H612</f>
        <v>0</v>
      </c>
      <c r="S612" s="233">
        <v>0</v>
      </c>
      <c r="T612" s="234">
        <f>S612*H612</f>
        <v>0</v>
      </c>
      <c r="AR612" s="235" t="s">
        <v>197</v>
      </c>
      <c r="AT612" s="235" t="s">
        <v>234</v>
      </c>
      <c r="AU612" s="235" t="s">
        <v>93</v>
      </c>
      <c r="AY612" s="16" t="s">
        <v>160</v>
      </c>
      <c r="BE612" s="236">
        <f>IF(N612="základní",J612,0)</f>
        <v>0</v>
      </c>
      <c r="BF612" s="236">
        <f>IF(N612="snížená",J612,0)</f>
        <v>0</v>
      </c>
      <c r="BG612" s="236">
        <f>IF(N612="zákl. přenesená",J612,0)</f>
        <v>0</v>
      </c>
      <c r="BH612" s="236">
        <f>IF(N612="sníž. přenesená",J612,0)</f>
        <v>0</v>
      </c>
      <c r="BI612" s="236">
        <f>IF(N612="nulová",J612,0)</f>
        <v>0</v>
      </c>
      <c r="BJ612" s="16" t="s">
        <v>90</v>
      </c>
      <c r="BK612" s="236">
        <f>ROUND(I612*H612,2)</f>
        <v>0</v>
      </c>
      <c r="BL612" s="16" t="s">
        <v>167</v>
      </c>
      <c r="BM612" s="235" t="s">
        <v>614</v>
      </c>
    </row>
    <row r="613" s="12" customFormat="1">
      <c r="B613" s="237"/>
      <c r="C613" s="238"/>
      <c r="D613" s="239" t="s">
        <v>169</v>
      </c>
      <c r="E613" s="240" t="s">
        <v>1</v>
      </c>
      <c r="F613" s="241" t="s">
        <v>181</v>
      </c>
      <c r="G613" s="238"/>
      <c r="H613" s="240" t="s">
        <v>1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AT613" s="247" t="s">
        <v>169</v>
      </c>
      <c r="AU613" s="247" t="s">
        <v>93</v>
      </c>
      <c r="AV613" s="12" t="s">
        <v>90</v>
      </c>
      <c r="AW613" s="12" t="s">
        <v>38</v>
      </c>
      <c r="AX613" s="12" t="s">
        <v>82</v>
      </c>
      <c r="AY613" s="247" t="s">
        <v>160</v>
      </c>
    </row>
    <row r="614" s="13" customFormat="1">
      <c r="B614" s="248"/>
      <c r="C614" s="249"/>
      <c r="D614" s="239" t="s">
        <v>169</v>
      </c>
      <c r="E614" s="250" t="s">
        <v>1</v>
      </c>
      <c r="F614" s="251" t="s">
        <v>90</v>
      </c>
      <c r="G614" s="249"/>
      <c r="H614" s="252">
        <v>1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AT614" s="258" t="s">
        <v>169</v>
      </c>
      <c r="AU614" s="258" t="s">
        <v>93</v>
      </c>
      <c r="AV614" s="13" t="s">
        <v>93</v>
      </c>
      <c r="AW614" s="13" t="s">
        <v>38</v>
      </c>
      <c r="AX614" s="13" t="s">
        <v>82</v>
      </c>
      <c r="AY614" s="258" t="s">
        <v>160</v>
      </c>
    </row>
    <row r="615" s="12" customFormat="1">
      <c r="B615" s="237"/>
      <c r="C615" s="238"/>
      <c r="D615" s="239" t="s">
        <v>169</v>
      </c>
      <c r="E615" s="240" t="s">
        <v>1</v>
      </c>
      <c r="F615" s="241" t="s">
        <v>182</v>
      </c>
      <c r="G615" s="238"/>
      <c r="H615" s="240" t="s">
        <v>1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AT615" s="247" t="s">
        <v>169</v>
      </c>
      <c r="AU615" s="247" t="s">
        <v>93</v>
      </c>
      <c r="AV615" s="12" t="s">
        <v>90</v>
      </c>
      <c r="AW615" s="12" t="s">
        <v>38</v>
      </c>
      <c r="AX615" s="12" t="s">
        <v>82</v>
      </c>
      <c r="AY615" s="247" t="s">
        <v>160</v>
      </c>
    </row>
    <row r="616" s="13" customFormat="1">
      <c r="B616" s="248"/>
      <c r="C616" s="249"/>
      <c r="D616" s="239" t="s">
        <v>169</v>
      </c>
      <c r="E616" s="250" t="s">
        <v>1</v>
      </c>
      <c r="F616" s="251" t="s">
        <v>90</v>
      </c>
      <c r="G616" s="249"/>
      <c r="H616" s="252">
        <v>1</v>
      </c>
      <c r="I616" s="253"/>
      <c r="J616" s="249"/>
      <c r="K616" s="249"/>
      <c r="L616" s="254"/>
      <c r="M616" s="255"/>
      <c r="N616" s="256"/>
      <c r="O616" s="256"/>
      <c r="P616" s="256"/>
      <c r="Q616" s="256"/>
      <c r="R616" s="256"/>
      <c r="S616" s="256"/>
      <c r="T616" s="257"/>
      <c r="AT616" s="258" t="s">
        <v>169</v>
      </c>
      <c r="AU616" s="258" t="s">
        <v>93</v>
      </c>
      <c r="AV616" s="13" t="s">
        <v>93</v>
      </c>
      <c r="AW616" s="13" t="s">
        <v>38</v>
      </c>
      <c r="AX616" s="13" t="s">
        <v>82</v>
      </c>
      <c r="AY616" s="258" t="s">
        <v>160</v>
      </c>
    </row>
    <row r="617" s="14" customFormat="1">
      <c r="B617" s="259"/>
      <c r="C617" s="260"/>
      <c r="D617" s="239" t="s">
        <v>169</v>
      </c>
      <c r="E617" s="261" t="s">
        <v>1</v>
      </c>
      <c r="F617" s="262" t="s">
        <v>173</v>
      </c>
      <c r="G617" s="260"/>
      <c r="H617" s="263">
        <v>2</v>
      </c>
      <c r="I617" s="264"/>
      <c r="J617" s="260"/>
      <c r="K617" s="260"/>
      <c r="L617" s="265"/>
      <c r="M617" s="266"/>
      <c r="N617" s="267"/>
      <c r="O617" s="267"/>
      <c r="P617" s="267"/>
      <c r="Q617" s="267"/>
      <c r="R617" s="267"/>
      <c r="S617" s="267"/>
      <c r="T617" s="268"/>
      <c r="AT617" s="269" t="s">
        <v>169</v>
      </c>
      <c r="AU617" s="269" t="s">
        <v>93</v>
      </c>
      <c r="AV617" s="14" t="s">
        <v>174</v>
      </c>
      <c r="AW617" s="14" t="s">
        <v>38</v>
      </c>
      <c r="AX617" s="14" t="s">
        <v>90</v>
      </c>
      <c r="AY617" s="269" t="s">
        <v>160</v>
      </c>
    </row>
    <row r="618" s="1" customFormat="1" ht="16.5" customHeight="1">
      <c r="B618" s="38"/>
      <c r="C618" s="224" t="s">
        <v>615</v>
      </c>
      <c r="D618" s="224" t="s">
        <v>164</v>
      </c>
      <c r="E618" s="225" t="s">
        <v>616</v>
      </c>
      <c r="F618" s="226" t="s">
        <v>617</v>
      </c>
      <c r="G618" s="227" t="s">
        <v>178</v>
      </c>
      <c r="H618" s="228">
        <v>1</v>
      </c>
      <c r="I618" s="229"/>
      <c r="J618" s="230">
        <f>ROUND(I618*H618,2)</f>
        <v>0</v>
      </c>
      <c r="K618" s="226" t="s">
        <v>231</v>
      </c>
      <c r="L618" s="43"/>
      <c r="M618" s="231" t="s">
        <v>1</v>
      </c>
      <c r="N618" s="232" t="s">
        <v>47</v>
      </c>
      <c r="O618" s="86"/>
      <c r="P618" s="233">
        <f>O618*H618</f>
        <v>0</v>
      </c>
      <c r="Q618" s="233">
        <v>0.00182</v>
      </c>
      <c r="R618" s="233">
        <f>Q618*H618</f>
        <v>0.00182</v>
      </c>
      <c r="S618" s="233">
        <v>0</v>
      </c>
      <c r="T618" s="234">
        <f>S618*H618</f>
        <v>0</v>
      </c>
      <c r="AR618" s="235" t="s">
        <v>167</v>
      </c>
      <c r="AT618" s="235" t="s">
        <v>164</v>
      </c>
      <c r="AU618" s="235" t="s">
        <v>93</v>
      </c>
      <c r="AY618" s="16" t="s">
        <v>160</v>
      </c>
      <c r="BE618" s="236">
        <f>IF(N618="základní",J618,0)</f>
        <v>0</v>
      </c>
      <c r="BF618" s="236">
        <f>IF(N618="snížená",J618,0)</f>
        <v>0</v>
      </c>
      <c r="BG618" s="236">
        <f>IF(N618="zákl. přenesená",J618,0)</f>
        <v>0</v>
      </c>
      <c r="BH618" s="236">
        <f>IF(N618="sníž. přenesená",J618,0)</f>
        <v>0</v>
      </c>
      <c r="BI618" s="236">
        <f>IF(N618="nulová",J618,0)</f>
        <v>0</v>
      </c>
      <c r="BJ618" s="16" t="s">
        <v>90</v>
      </c>
      <c r="BK618" s="236">
        <f>ROUND(I618*H618,2)</f>
        <v>0</v>
      </c>
      <c r="BL618" s="16" t="s">
        <v>167</v>
      </c>
      <c r="BM618" s="235" t="s">
        <v>618</v>
      </c>
    </row>
    <row r="619" s="12" customFormat="1">
      <c r="B619" s="237"/>
      <c r="C619" s="238"/>
      <c r="D619" s="239" t="s">
        <v>169</v>
      </c>
      <c r="E619" s="240" t="s">
        <v>1</v>
      </c>
      <c r="F619" s="241" t="s">
        <v>199</v>
      </c>
      <c r="G619" s="238"/>
      <c r="H619" s="240" t="s">
        <v>1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AT619" s="247" t="s">
        <v>169</v>
      </c>
      <c r="AU619" s="247" t="s">
        <v>93</v>
      </c>
      <c r="AV619" s="12" t="s">
        <v>90</v>
      </c>
      <c r="AW619" s="12" t="s">
        <v>38</v>
      </c>
      <c r="AX619" s="12" t="s">
        <v>82</v>
      </c>
      <c r="AY619" s="247" t="s">
        <v>160</v>
      </c>
    </row>
    <row r="620" s="13" customFormat="1">
      <c r="B620" s="248"/>
      <c r="C620" s="249"/>
      <c r="D620" s="239" t="s">
        <v>169</v>
      </c>
      <c r="E620" s="250" t="s">
        <v>1</v>
      </c>
      <c r="F620" s="251" t="s">
        <v>90</v>
      </c>
      <c r="G620" s="249"/>
      <c r="H620" s="252">
        <v>1</v>
      </c>
      <c r="I620" s="253"/>
      <c r="J620" s="249"/>
      <c r="K620" s="249"/>
      <c r="L620" s="254"/>
      <c r="M620" s="255"/>
      <c r="N620" s="256"/>
      <c r="O620" s="256"/>
      <c r="P620" s="256"/>
      <c r="Q620" s="256"/>
      <c r="R620" s="256"/>
      <c r="S620" s="256"/>
      <c r="T620" s="257"/>
      <c r="AT620" s="258" t="s">
        <v>169</v>
      </c>
      <c r="AU620" s="258" t="s">
        <v>93</v>
      </c>
      <c r="AV620" s="13" t="s">
        <v>93</v>
      </c>
      <c r="AW620" s="13" t="s">
        <v>38</v>
      </c>
      <c r="AX620" s="13" t="s">
        <v>90</v>
      </c>
      <c r="AY620" s="258" t="s">
        <v>160</v>
      </c>
    </row>
    <row r="621" s="1" customFormat="1" ht="16.5" customHeight="1">
      <c r="B621" s="38"/>
      <c r="C621" s="270" t="s">
        <v>619</v>
      </c>
      <c r="D621" s="270" t="s">
        <v>234</v>
      </c>
      <c r="E621" s="271" t="s">
        <v>620</v>
      </c>
      <c r="F621" s="272" t="s">
        <v>621</v>
      </c>
      <c r="G621" s="273" t="s">
        <v>178</v>
      </c>
      <c r="H621" s="274">
        <v>1</v>
      </c>
      <c r="I621" s="275"/>
      <c r="J621" s="276">
        <f>ROUND(I621*H621,2)</f>
        <v>0</v>
      </c>
      <c r="K621" s="272" t="s">
        <v>1</v>
      </c>
      <c r="L621" s="277"/>
      <c r="M621" s="278" t="s">
        <v>1</v>
      </c>
      <c r="N621" s="279" t="s">
        <v>47</v>
      </c>
      <c r="O621" s="86"/>
      <c r="P621" s="233">
        <f>O621*H621</f>
        <v>0</v>
      </c>
      <c r="Q621" s="233">
        <v>0</v>
      </c>
      <c r="R621" s="233">
        <f>Q621*H621</f>
        <v>0</v>
      </c>
      <c r="S621" s="233">
        <v>0</v>
      </c>
      <c r="T621" s="234">
        <f>S621*H621</f>
        <v>0</v>
      </c>
      <c r="AR621" s="235" t="s">
        <v>197</v>
      </c>
      <c r="AT621" s="235" t="s">
        <v>234</v>
      </c>
      <c r="AU621" s="235" t="s">
        <v>93</v>
      </c>
      <c r="AY621" s="16" t="s">
        <v>160</v>
      </c>
      <c r="BE621" s="236">
        <f>IF(N621="základní",J621,0)</f>
        <v>0</v>
      </c>
      <c r="BF621" s="236">
        <f>IF(N621="snížená",J621,0)</f>
        <v>0</v>
      </c>
      <c r="BG621" s="236">
        <f>IF(N621="zákl. přenesená",J621,0)</f>
        <v>0</v>
      </c>
      <c r="BH621" s="236">
        <f>IF(N621="sníž. přenesená",J621,0)</f>
        <v>0</v>
      </c>
      <c r="BI621" s="236">
        <f>IF(N621="nulová",J621,0)</f>
        <v>0</v>
      </c>
      <c r="BJ621" s="16" t="s">
        <v>90</v>
      </c>
      <c r="BK621" s="236">
        <f>ROUND(I621*H621,2)</f>
        <v>0</v>
      </c>
      <c r="BL621" s="16" t="s">
        <v>167</v>
      </c>
      <c r="BM621" s="235" t="s">
        <v>622</v>
      </c>
    </row>
    <row r="622" s="12" customFormat="1">
      <c r="B622" s="237"/>
      <c r="C622" s="238"/>
      <c r="D622" s="239" t="s">
        <v>169</v>
      </c>
      <c r="E622" s="240" t="s">
        <v>1</v>
      </c>
      <c r="F622" s="241" t="s">
        <v>199</v>
      </c>
      <c r="G622" s="238"/>
      <c r="H622" s="240" t="s">
        <v>1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AT622" s="247" t="s">
        <v>169</v>
      </c>
      <c r="AU622" s="247" t="s">
        <v>93</v>
      </c>
      <c r="AV622" s="12" t="s">
        <v>90</v>
      </c>
      <c r="AW622" s="12" t="s">
        <v>38</v>
      </c>
      <c r="AX622" s="12" t="s">
        <v>82</v>
      </c>
      <c r="AY622" s="247" t="s">
        <v>160</v>
      </c>
    </row>
    <row r="623" s="13" customFormat="1">
      <c r="B623" s="248"/>
      <c r="C623" s="249"/>
      <c r="D623" s="239" t="s">
        <v>169</v>
      </c>
      <c r="E623" s="250" t="s">
        <v>1</v>
      </c>
      <c r="F623" s="251" t="s">
        <v>90</v>
      </c>
      <c r="G623" s="249"/>
      <c r="H623" s="252">
        <v>1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AT623" s="258" t="s">
        <v>169</v>
      </c>
      <c r="AU623" s="258" t="s">
        <v>93</v>
      </c>
      <c r="AV623" s="13" t="s">
        <v>93</v>
      </c>
      <c r="AW623" s="13" t="s">
        <v>38</v>
      </c>
      <c r="AX623" s="13" t="s">
        <v>90</v>
      </c>
      <c r="AY623" s="258" t="s">
        <v>160</v>
      </c>
    </row>
    <row r="624" s="1" customFormat="1" ht="16.5" customHeight="1">
      <c r="B624" s="38"/>
      <c r="C624" s="270" t="s">
        <v>485</v>
      </c>
      <c r="D624" s="270" t="s">
        <v>234</v>
      </c>
      <c r="E624" s="271" t="s">
        <v>623</v>
      </c>
      <c r="F624" s="272" t="s">
        <v>624</v>
      </c>
      <c r="G624" s="273" t="s">
        <v>178</v>
      </c>
      <c r="H624" s="274">
        <v>1</v>
      </c>
      <c r="I624" s="275"/>
      <c r="J624" s="276">
        <f>ROUND(I624*H624,2)</f>
        <v>0</v>
      </c>
      <c r="K624" s="272" t="s">
        <v>1</v>
      </c>
      <c r="L624" s="277"/>
      <c r="M624" s="278" t="s">
        <v>1</v>
      </c>
      <c r="N624" s="279" t="s">
        <v>47</v>
      </c>
      <c r="O624" s="86"/>
      <c r="P624" s="233">
        <f>O624*H624</f>
        <v>0</v>
      </c>
      <c r="Q624" s="233">
        <v>0</v>
      </c>
      <c r="R624" s="233">
        <f>Q624*H624</f>
        <v>0</v>
      </c>
      <c r="S624" s="233">
        <v>0</v>
      </c>
      <c r="T624" s="234">
        <f>S624*H624</f>
        <v>0</v>
      </c>
      <c r="AR624" s="235" t="s">
        <v>197</v>
      </c>
      <c r="AT624" s="235" t="s">
        <v>234</v>
      </c>
      <c r="AU624" s="235" t="s">
        <v>93</v>
      </c>
      <c r="AY624" s="16" t="s">
        <v>160</v>
      </c>
      <c r="BE624" s="236">
        <f>IF(N624="základní",J624,0)</f>
        <v>0</v>
      </c>
      <c r="BF624" s="236">
        <f>IF(N624="snížená",J624,0)</f>
        <v>0</v>
      </c>
      <c r="BG624" s="236">
        <f>IF(N624="zákl. přenesená",J624,0)</f>
        <v>0</v>
      </c>
      <c r="BH624" s="236">
        <f>IF(N624="sníž. přenesená",J624,0)</f>
        <v>0</v>
      </c>
      <c r="BI624" s="236">
        <f>IF(N624="nulová",J624,0)</f>
        <v>0</v>
      </c>
      <c r="BJ624" s="16" t="s">
        <v>90</v>
      </c>
      <c r="BK624" s="236">
        <f>ROUND(I624*H624,2)</f>
        <v>0</v>
      </c>
      <c r="BL624" s="16" t="s">
        <v>167</v>
      </c>
      <c r="BM624" s="235" t="s">
        <v>625</v>
      </c>
    </row>
    <row r="625" s="12" customFormat="1">
      <c r="B625" s="237"/>
      <c r="C625" s="238"/>
      <c r="D625" s="239" t="s">
        <v>169</v>
      </c>
      <c r="E625" s="240" t="s">
        <v>1</v>
      </c>
      <c r="F625" s="241" t="s">
        <v>199</v>
      </c>
      <c r="G625" s="238"/>
      <c r="H625" s="240" t="s">
        <v>1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AT625" s="247" t="s">
        <v>169</v>
      </c>
      <c r="AU625" s="247" t="s">
        <v>93</v>
      </c>
      <c r="AV625" s="12" t="s">
        <v>90</v>
      </c>
      <c r="AW625" s="12" t="s">
        <v>38</v>
      </c>
      <c r="AX625" s="12" t="s">
        <v>82</v>
      </c>
      <c r="AY625" s="247" t="s">
        <v>160</v>
      </c>
    </row>
    <row r="626" s="13" customFormat="1">
      <c r="B626" s="248"/>
      <c r="C626" s="249"/>
      <c r="D626" s="239" t="s">
        <v>169</v>
      </c>
      <c r="E626" s="250" t="s">
        <v>1</v>
      </c>
      <c r="F626" s="251" t="s">
        <v>90</v>
      </c>
      <c r="G626" s="249"/>
      <c r="H626" s="252">
        <v>1</v>
      </c>
      <c r="I626" s="253"/>
      <c r="J626" s="249"/>
      <c r="K626" s="249"/>
      <c r="L626" s="254"/>
      <c r="M626" s="255"/>
      <c r="N626" s="256"/>
      <c r="O626" s="256"/>
      <c r="P626" s="256"/>
      <c r="Q626" s="256"/>
      <c r="R626" s="256"/>
      <c r="S626" s="256"/>
      <c r="T626" s="257"/>
      <c r="AT626" s="258" t="s">
        <v>169</v>
      </c>
      <c r="AU626" s="258" t="s">
        <v>93</v>
      </c>
      <c r="AV626" s="13" t="s">
        <v>93</v>
      </c>
      <c r="AW626" s="13" t="s">
        <v>38</v>
      </c>
      <c r="AX626" s="13" t="s">
        <v>90</v>
      </c>
      <c r="AY626" s="258" t="s">
        <v>160</v>
      </c>
    </row>
    <row r="627" s="1" customFormat="1" ht="24" customHeight="1">
      <c r="B627" s="38"/>
      <c r="C627" s="270" t="s">
        <v>626</v>
      </c>
      <c r="D627" s="270" t="s">
        <v>234</v>
      </c>
      <c r="E627" s="271" t="s">
        <v>627</v>
      </c>
      <c r="F627" s="272" t="s">
        <v>628</v>
      </c>
      <c r="G627" s="273" t="s">
        <v>178</v>
      </c>
      <c r="H627" s="274">
        <v>1</v>
      </c>
      <c r="I627" s="275"/>
      <c r="J627" s="276">
        <f>ROUND(I627*H627,2)</f>
        <v>0</v>
      </c>
      <c r="K627" s="272" t="s">
        <v>1</v>
      </c>
      <c r="L627" s="277"/>
      <c r="M627" s="278" t="s">
        <v>1</v>
      </c>
      <c r="N627" s="279" t="s">
        <v>47</v>
      </c>
      <c r="O627" s="86"/>
      <c r="P627" s="233">
        <f>O627*H627</f>
        <v>0</v>
      </c>
      <c r="Q627" s="233">
        <v>0</v>
      </c>
      <c r="R627" s="233">
        <f>Q627*H627</f>
        <v>0</v>
      </c>
      <c r="S627" s="233">
        <v>0</v>
      </c>
      <c r="T627" s="234">
        <f>S627*H627</f>
        <v>0</v>
      </c>
      <c r="AR627" s="235" t="s">
        <v>197</v>
      </c>
      <c r="AT627" s="235" t="s">
        <v>234</v>
      </c>
      <c r="AU627" s="235" t="s">
        <v>93</v>
      </c>
      <c r="AY627" s="16" t="s">
        <v>160</v>
      </c>
      <c r="BE627" s="236">
        <f>IF(N627="základní",J627,0)</f>
        <v>0</v>
      </c>
      <c r="BF627" s="236">
        <f>IF(N627="snížená",J627,0)</f>
        <v>0</v>
      </c>
      <c r="BG627" s="236">
        <f>IF(N627="zákl. přenesená",J627,0)</f>
        <v>0</v>
      </c>
      <c r="BH627" s="236">
        <f>IF(N627="sníž. přenesená",J627,0)</f>
        <v>0</v>
      </c>
      <c r="BI627" s="236">
        <f>IF(N627="nulová",J627,0)</f>
        <v>0</v>
      </c>
      <c r="BJ627" s="16" t="s">
        <v>90</v>
      </c>
      <c r="BK627" s="236">
        <f>ROUND(I627*H627,2)</f>
        <v>0</v>
      </c>
      <c r="BL627" s="16" t="s">
        <v>167</v>
      </c>
      <c r="BM627" s="235" t="s">
        <v>629</v>
      </c>
    </row>
    <row r="628" s="12" customFormat="1">
      <c r="B628" s="237"/>
      <c r="C628" s="238"/>
      <c r="D628" s="239" t="s">
        <v>169</v>
      </c>
      <c r="E628" s="240" t="s">
        <v>1</v>
      </c>
      <c r="F628" s="241" t="s">
        <v>199</v>
      </c>
      <c r="G628" s="238"/>
      <c r="H628" s="240" t="s">
        <v>1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AT628" s="247" t="s">
        <v>169</v>
      </c>
      <c r="AU628" s="247" t="s">
        <v>93</v>
      </c>
      <c r="AV628" s="12" t="s">
        <v>90</v>
      </c>
      <c r="AW628" s="12" t="s">
        <v>38</v>
      </c>
      <c r="AX628" s="12" t="s">
        <v>82</v>
      </c>
      <c r="AY628" s="247" t="s">
        <v>160</v>
      </c>
    </row>
    <row r="629" s="13" customFormat="1">
      <c r="B629" s="248"/>
      <c r="C629" s="249"/>
      <c r="D629" s="239" t="s">
        <v>169</v>
      </c>
      <c r="E629" s="250" t="s">
        <v>1</v>
      </c>
      <c r="F629" s="251" t="s">
        <v>90</v>
      </c>
      <c r="G629" s="249"/>
      <c r="H629" s="252">
        <v>1</v>
      </c>
      <c r="I629" s="253"/>
      <c r="J629" s="249"/>
      <c r="K629" s="249"/>
      <c r="L629" s="254"/>
      <c r="M629" s="255"/>
      <c r="N629" s="256"/>
      <c r="O629" s="256"/>
      <c r="P629" s="256"/>
      <c r="Q629" s="256"/>
      <c r="R629" s="256"/>
      <c r="S629" s="256"/>
      <c r="T629" s="257"/>
      <c r="AT629" s="258" t="s">
        <v>169</v>
      </c>
      <c r="AU629" s="258" t="s">
        <v>93</v>
      </c>
      <c r="AV629" s="13" t="s">
        <v>93</v>
      </c>
      <c r="AW629" s="13" t="s">
        <v>38</v>
      </c>
      <c r="AX629" s="13" t="s">
        <v>90</v>
      </c>
      <c r="AY629" s="258" t="s">
        <v>160</v>
      </c>
    </row>
    <row r="630" s="1" customFormat="1" ht="24" customHeight="1">
      <c r="B630" s="38"/>
      <c r="C630" s="224" t="s">
        <v>504</v>
      </c>
      <c r="D630" s="224" t="s">
        <v>164</v>
      </c>
      <c r="E630" s="225" t="s">
        <v>630</v>
      </c>
      <c r="F630" s="226" t="s">
        <v>631</v>
      </c>
      <c r="G630" s="227" t="s">
        <v>178</v>
      </c>
      <c r="H630" s="228">
        <v>1</v>
      </c>
      <c r="I630" s="229"/>
      <c r="J630" s="230">
        <f>ROUND(I630*H630,2)</f>
        <v>0</v>
      </c>
      <c r="K630" s="226" t="s">
        <v>1</v>
      </c>
      <c r="L630" s="43"/>
      <c r="M630" s="231" t="s">
        <v>1</v>
      </c>
      <c r="N630" s="232" t="s">
        <v>47</v>
      </c>
      <c r="O630" s="86"/>
      <c r="P630" s="233">
        <f>O630*H630</f>
        <v>0</v>
      </c>
      <c r="Q630" s="233">
        <v>0</v>
      </c>
      <c r="R630" s="233">
        <f>Q630*H630</f>
        <v>0</v>
      </c>
      <c r="S630" s="233">
        <v>0</v>
      </c>
      <c r="T630" s="234">
        <f>S630*H630</f>
        <v>0</v>
      </c>
      <c r="AR630" s="235" t="s">
        <v>167</v>
      </c>
      <c r="AT630" s="235" t="s">
        <v>164</v>
      </c>
      <c r="AU630" s="235" t="s">
        <v>93</v>
      </c>
      <c r="AY630" s="16" t="s">
        <v>160</v>
      </c>
      <c r="BE630" s="236">
        <f>IF(N630="základní",J630,0)</f>
        <v>0</v>
      </c>
      <c r="BF630" s="236">
        <f>IF(N630="snížená",J630,0)</f>
        <v>0</v>
      </c>
      <c r="BG630" s="236">
        <f>IF(N630="zákl. přenesená",J630,0)</f>
        <v>0</v>
      </c>
      <c r="BH630" s="236">
        <f>IF(N630="sníž. přenesená",J630,0)</f>
        <v>0</v>
      </c>
      <c r="BI630" s="236">
        <f>IF(N630="nulová",J630,0)</f>
        <v>0</v>
      </c>
      <c r="BJ630" s="16" t="s">
        <v>90</v>
      </c>
      <c r="BK630" s="236">
        <f>ROUND(I630*H630,2)</f>
        <v>0</v>
      </c>
      <c r="BL630" s="16" t="s">
        <v>167</v>
      </c>
      <c r="BM630" s="235" t="s">
        <v>632</v>
      </c>
    </row>
    <row r="631" s="12" customFormat="1">
      <c r="B631" s="237"/>
      <c r="C631" s="238"/>
      <c r="D631" s="239" t="s">
        <v>169</v>
      </c>
      <c r="E631" s="240" t="s">
        <v>1</v>
      </c>
      <c r="F631" s="241" t="s">
        <v>181</v>
      </c>
      <c r="G631" s="238"/>
      <c r="H631" s="240" t="s">
        <v>1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AT631" s="247" t="s">
        <v>169</v>
      </c>
      <c r="AU631" s="247" t="s">
        <v>93</v>
      </c>
      <c r="AV631" s="12" t="s">
        <v>90</v>
      </c>
      <c r="AW631" s="12" t="s">
        <v>38</v>
      </c>
      <c r="AX631" s="12" t="s">
        <v>82</v>
      </c>
      <c r="AY631" s="247" t="s">
        <v>160</v>
      </c>
    </row>
    <row r="632" s="13" customFormat="1">
      <c r="B632" s="248"/>
      <c r="C632" s="249"/>
      <c r="D632" s="239" t="s">
        <v>169</v>
      </c>
      <c r="E632" s="250" t="s">
        <v>1</v>
      </c>
      <c r="F632" s="251" t="s">
        <v>90</v>
      </c>
      <c r="G632" s="249"/>
      <c r="H632" s="252">
        <v>1</v>
      </c>
      <c r="I632" s="253"/>
      <c r="J632" s="249"/>
      <c r="K632" s="249"/>
      <c r="L632" s="254"/>
      <c r="M632" s="255"/>
      <c r="N632" s="256"/>
      <c r="O632" s="256"/>
      <c r="P632" s="256"/>
      <c r="Q632" s="256"/>
      <c r="R632" s="256"/>
      <c r="S632" s="256"/>
      <c r="T632" s="257"/>
      <c r="AT632" s="258" t="s">
        <v>169</v>
      </c>
      <c r="AU632" s="258" t="s">
        <v>93</v>
      </c>
      <c r="AV632" s="13" t="s">
        <v>93</v>
      </c>
      <c r="AW632" s="13" t="s">
        <v>38</v>
      </c>
      <c r="AX632" s="13" t="s">
        <v>90</v>
      </c>
      <c r="AY632" s="258" t="s">
        <v>160</v>
      </c>
    </row>
    <row r="633" s="1" customFormat="1" ht="24" customHeight="1">
      <c r="B633" s="38"/>
      <c r="C633" s="224" t="s">
        <v>633</v>
      </c>
      <c r="D633" s="224" t="s">
        <v>164</v>
      </c>
      <c r="E633" s="225" t="s">
        <v>634</v>
      </c>
      <c r="F633" s="226" t="s">
        <v>635</v>
      </c>
      <c r="G633" s="227" t="s">
        <v>178</v>
      </c>
      <c r="H633" s="228">
        <v>1</v>
      </c>
      <c r="I633" s="229"/>
      <c r="J633" s="230">
        <f>ROUND(I633*H633,2)</f>
        <v>0</v>
      </c>
      <c r="K633" s="226" t="s">
        <v>1</v>
      </c>
      <c r="L633" s="43"/>
      <c r="M633" s="231" t="s">
        <v>1</v>
      </c>
      <c r="N633" s="232" t="s">
        <v>47</v>
      </c>
      <c r="O633" s="86"/>
      <c r="P633" s="233">
        <f>O633*H633</f>
        <v>0</v>
      </c>
      <c r="Q633" s="233">
        <v>0</v>
      </c>
      <c r="R633" s="233">
        <f>Q633*H633</f>
        <v>0</v>
      </c>
      <c r="S633" s="233">
        <v>0</v>
      </c>
      <c r="T633" s="234">
        <f>S633*H633</f>
        <v>0</v>
      </c>
      <c r="AR633" s="235" t="s">
        <v>167</v>
      </c>
      <c r="AT633" s="235" t="s">
        <v>164</v>
      </c>
      <c r="AU633" s="235" t="s">
        <v>93</v>
      </c>
      <c r="AY633" s="16" t="s">
        <v>160</v>
      </c>
      <c r="BE633" s="236">
        <f>IF(N633="základní",J633,0)</f>
        <v>0</v>
      </c>
      <c r="BF633" s="236">
        <f>IF(N633="snížená",J633,0)</f>
        <v>0</v>
      </c>
      <c r="BG633" s="236">
        <f>IF(N633="zákl. přenesená",J633,0)</f>
        <v>0</v>
      </c>
      <c r="BH633" s="236">
        <f>IF(N633="sníž. přenesená",J633,0)</f>
        <v>0</v>
      </c>
      <c r="BI633" s="236">
        <f>IF(N633="nulová",J633,0)</f>
        <v>0</v>
      </c>
      <c r="BJ633" s="16" t="s">
        <v>90</v>
      </c>
      <c r="BK633" s="236">
        <f>ROUND(I633*H633,2)</f>
        <v>0</v>
      </c>
      <c r="BL633" s="16" t="s">
        <v>167</v>
      </c>
      <c r="BM633" s="235" t="s">
        <v>636</v>
      </c>
    </row>
    <row r="634" s="12" customFormat="1">
      <c r="B634" s="237"/>
      <c r="C634" s="238"/>
      <c r="D634" s="239" t="s">
        <v>169</v>
      </c>
      <c r="E634" s="240" t="s">
        <v>1</v>
      </c>
      <c r="F634" s="241" t="s">
        <v>637</v>
      </c>
      <c r="G634" s="238"/>
      <c r="H634" s="240" t="s">
        <v>1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AT634" s="247" t="s">
        <v>169</v>
      </c>
      <c r="AU634" s="247" t="s">
        <v>93</v>
      </c>
      <c r="AV634" s="12" t="s">
        <v>90</v>
      </c>
      <c r="AW634" s="12" t="s">
        <v>38</v>
      </c>
      <c r="AX634" s="12" t="s">
        <v>82</v>
      </c>
      <c r="AY634" s="247" t="s">
        <v>160</v>
      </c>
    </row>
    <row r="635" s="13" customFormat="1">
      <c r="B635" s="248"/>
      <c r="C635" s="249"/>
      <c r="D635" s="239" t="s">
        <v>169</v>
      </c>
      <c r="E635" s="250" t="s">
        <v>1</v>
      </c>
      <c r="F635" s="251" t="s">
        <v>90</v>
      </c>
      <c r="G635" s="249"/>
      <c r="H635" s="252">
        <v>1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AT635" s="258" t="s">
        <v>169</v>
      </c>
      <c r="AU635" s="258" t="s">
        <v>93</v>
      </c>
      <c r="AV635" s="13" t="s">
        <v>93</v>
      </c>
      <c r="AW635" s="13" t="s">
        <v>38</v>
      </c>
      <c r="AX635" s="13" t="s">
        <v>90</v>
      </c>
      <c r="AY635" s="258" t="s">
        <v>160</v>
      </c>
    </row>
    <row r="636" s="1" customFormat="1" ht="24" customHeight="1">
      <c r="B636" s="38"/>
      <c r="C636" s="224" t="s">
        <v>638</v>
      </c>
      <c r="D636" s="224" t="s">
        <v>164</v>
      </c>
      <c r="E636" s="225" t="s">
        <v>639</v>
      </c>
      <c r="F636" s="226" t="s">
        <v>640</v>
      </c>
      <c r="G636" s="227" t="s">
        <v>178</v>
      </c>
      <c r="H636" s="228">
        <v>2</v>
      </c>
      <c r="I636" s="229"/>
      <c r="J636" s="230">
        <f>ROUND(I636*H636,2)</f>
        <v>0</v>
      </c>
      <c r="K636" s="226" t="s">
        <v>1</v>
      </c>
      <c r="L636" s="43"/>
      <c r="M636" s="231" t="s">
        <v>1</v>
      </c>
      <c r="N636" s="232" t="s">
        <v>47</v>
      </c>
      <c r="O636" s="86"/>
      <c r="P636" s="233">
        <f>O636*H636</f>
        <v>0</v>
      </c>
      <c r="Q636" s="233">
        <v>0</v>
      </c>
      <c r="R636" s="233">
        <f>Q636*H636</f>
        <v>0</v>
      </c>
      <c r="S636" s="233">
        <v>0</v>
      </c>
      <c r="T636" s="234">
        <f>S636*H636</f>
        <v>0</v>
      </c>
      <c r="AR636" s="235" t="s">
        <v>167</v>
      </c>
      <c r="AT636" s="235" t="s">
        <v>164</v>
      </c>
      <c r="AU636" s="235" t="s">
        <v>93</v>
      </c>
      <c r="AY636" s="16" t="s">
        <v>160</v>
      </c>
      <c r="BE636" s="236">
        <f>IF(N636="základní",J636,0)</f>
        <v>0</v>
      </c>
      <c r="BF636" s="236">
        <f>IF(N636="snížená",J636,0)</f>
        <v>0</v>
      </c>
      <c r="BG636" s="236">
        <f>IF(N636="zákl. přenesená",J636,0)</f>
        <v>0</v>
      </c>
      <c r="BH636" s="236">
        <f>IF(N636="sníž. přenesená",J636,0)</f>
        <v>0</v>
      </c>
      <c r="BI636" s="236">
        <f>IF(N636="nulová",J636,0)</f>
        <v>0</v>
      </c>
      <c r="BJ636" s="16" t="s">
        <v>90</v>
      </c>
      <c r="BK636" s="236">
        <f>ROUND(I636*H636,2)</f>
        <v>0</v>
      </c>
      <c r="BL636" s="16" t="s">
        <v>167</v>
      </c>
      <c r="BM636" s="235" t="s">
        <v>641</v>
      </c>
    </row>
    <row r="637" s="12" customFormat="1">
      <c r="B637" s="237"/>
      <c r="C637" s="238"/>
      <c r="D637" s="239" t="s">
        <v>169</v>
      </c>
      <c r="E637" s="240" t="s">
        <v>1</v>
      </c>
      <c r="F637" s="241" t="s">
        <v>181</v>
      </c>
      <c r="G637" s="238"/>
      <c r="H637" s="240" t="s">
        <v>1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AT637" s="247" t="s">
        <v>169</v>
      </c>
      <c r="AU637" s="247" t="s">
        <v>93</v>
      </c>
      <c r="AV637" s="12" t="s">
        <v>90</v>
      </c>
      <c r="AW637" s="12" t="s">
        <v>38</v>
      </c>
      <c r="AX637" s="12" t="s">
        <v>82</v>
      </c>
      <c r="AY637" s="247" t="s">
        <v>160</v>
      </c>
    </row>
    <row r="638" s="13" customFormat="1">
      <c r="B638" s="248"/>
      <c r="C638" s="249"/>
      <c r="D638" s="239" t="s">
        <v>169</v>
      </c>
      <c r="E638" s="250" t="s">
        <v>1</v>
      </c>
      <c r="F638" s="251" t="s">
        <v>90</v>
      </c>
      <c r="G638" s="249"/>
      <c r="H638" s="252">
        <v>1</v>
      </c>
      <c r="I638" s="253"/>
      <c r="J638" s="249"/>
      <c r="K638" s="249"/>
      <c r="L638" s="254"/>
      <c r="M638" s="255"/>
      <c r="N638" s="256"/>
      <c r="O638" s="256"/>
      <c r="P638" s="256"/>
      <c r="Q638" s="256"/>
      <c r="R638" s="256"/>
      <c r="S638" s="256"/>
      <c r="T638" s="257"/>
      <c r="AT638" s="258" t="s">
        <v>169</v>
      </c>
      <c r="AU638" s="258" t="s">
        <v>93</v>
      </c>
      <c r="AV638" s="13" t="s">
        <v>93</v>
      </c>
      <c r="AW638" s="13" t="s">
        <v>38</v>
      </c>
      <c r="AX638" s="13" t="s">
        <v>82</v>
      </c>
      <c r="AY638" s="258" t="s">
        <v>160</v>
      </c>
    </row>
    <row r="639" s="12" customFormat="1">
      <c r="B639" s="237"/>
      <c r="C639" s="238"/>
      <c r="D639" s="239" t="s">
        <v>169</v>
      </c>
      <c r="E639" s="240" t="s">
        <v>1</v>
      </c>
      <c r="F639" s="241" t="s">
        <v>182</v>
      </c>
      <c r="G639" s="238"/>
      <c r="H639" s="240" t="s">
        <v>1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AT639" s="247" t="s">
        <v>169</v>
      </c>
      <c r="AU639" s="247" t="s">
        <v>93</v>
      </c>
      <c r="AV639" s="12" t="s">
        <v>90</v>
      </c>
      <c r="AW639" s="12" t="s">
        <v>38</v>
      </c>
      <c r="AX639" s="12" t="s">
        <v>82</v>
      </c>
      <c r="AY639" s="247" t="s">
        <v>160</v>
      </c>
    </row>
    <row r="640" s="13" customFormat="1">
      <c r="B640" s="248"/>
      <c r="C640" s="249"/>
      <c r="D640" s="239" t="s">
        <v>169</v>
      </c>
      <c r="E640" s="250" t="s">
        <v>1</v>
      </c>
      <c r="F640" s="251" t="s">
        <v>90</v>
      </c>
      <c r="G640" s="249"/>
      <c r="H640" s="252">
        <v>1</v>
      </c>
      <c r="I640" s="253"/>
      <c r="J640" s="249"/>
      <c r="K640" s="249"/>
      <c r="L640" s="254"/>
      <c r="M640" s="255"/>
      <c r="N640" s="256"/>
      <c r="O640" s="256"/>
      <c r="P640" s="256"/>
      <c r="Q640" s="256"/>
      <c r="R640" s="256"/>
      <c r="S640" s="256"/>
      <c r="T640" s="257"/>
      <c r="AT640" s="258" t="s">
        <v>169</v>
      </c>
      <c r="AU640" s="258" t="s">
        <v>93</v>
      </c>
      <c r="AV640" s="13" t="s">
        <v>93</v>
      </c>
      <c r="AW640" s="13" t="s">
        <v>38</v>
      </c>
      <c r="AX640" s="13" t="s">
        <v>82</v>
      </c>
      <c r="AY640" s="258" t="s">
        <v>160</v>
      </c>
    </row>
    <row r="641" s="14" customFormat="1">
      <c r="B641" s="259"/>
      <c r="C641" s="260"/>
      <c r="D641" s="239" t="s">
        <v>169</v>
      </c>
      <c r="E641" s="261" t="s">
        <v>1</v>
      </c>
      <c r="F641" s="262" t="s">
        <v>173</v>
      </c>
      <c r="G641" s="260"/>
      <c r="H641" s="263">
        <v>2</v>
      </c>
      <c r="I641" s="264"/>
      <c r="J641" s="260"/>
      <c r="K641" s="260"/>
      <c r="L641" s="265"/>
      <c r="M641" s="266"/>
      <c r="N641" s="267"/>
      <c r="O641" s="267"/>
      <c r="P641" s="267"/>
      <c r="Q641" s="267"/>
      <c r="R641" s="267"/>
      <c r="S641" s="267"/>
      <c r="T641" s="268"/>
      <c r="AT641" s="269" t="s">
        <v>169</v>
      </c>
      <c r="AU641" s="269" t="s">
        <v>93</v>
      </c>
      <c r="AV641" s="14" t="s">
        <v>174</v>
      </c>
      <c r="AW641" s="14" t="s">
        <v>38</v>
      </c>
      <c r="AX641" s="14" t="s">
        <v>90</v>
      </c>
      <c r="AY641" s="269" t="s">
        <v>160</v>
      </c>
    </row>
    <row r="642" s="1" customFormat="1" ht="24" customHeight="1">
      <c r="B642" s="38"/>
      <c r="C642" s="224" t="s">
        <v>642</v>
      </c>
      <c r="D642" s="224" t="s">
        <v>164</v>
      </c>
      <c r="E642" s="225" t="s">
        <v>643</v>
      </c>
      <c r="F642" s="226" t="s">
        <v>644</v>
      </c>
      <c r="G642" s="227" t="s">
        <v>178</v>
      </c>
      <c r="H642" s="228">
        <v>1</v>
      </c>
      <c r="I642" s="229"/>
      <c r="J642" s="230">
        <f>ROUND(I642*H642,2)</f>
        <v>0</v>
      </c>
      <c r="K642" s="226" t="s">
        <v>1</v>
      </c>
      <c r="L642" s="43"/>
      <c r="M642" s="231" t="s">
        <v>1</v>
      </c>
      <c r="N642" s="232" t="s">
        <v>47</v>
      </c>
      <c r="O642" s="86"/>
      <c r="P642" s="233">
        <f>O642*H642</f>
        <v>0</v>
      </c>
      <c r="Q642" s="233">
        <v>0</v>
      </c>
      <c r="R642" s="233">
        <f>Q642*H642</f>
        <v>0</v>
      </c>
      <c r="S642" s="233">
        <v>0</v>
      </c>
      <c r="T642" s="234">
        <f>S642*H642</f>
        <v>0</v>
      </c>
      <c r="AR642" s="235" t="s">
        <v>167</v>
      </c>
      <c r="AT642" s="235" t="s">
        <v>164</v>
      </c>
      <c r="AU642" s="235" t="s">
        <v>93</v>
      </c>
      <c r="AY642" s="16" t="s">
        <v>160</v>
      </c>
      <c r="BE642" s="236">
        <f>IF(N642="základní",J642,0)</f>
        <v>0</v>
      </c>
      <c r="BF642" s="236">
        <f>IF(N642="snížená",J642,0)</f>
        <v>0</v>
      </c>
      <c r="BG642" s="236">
        <f>IF(N642="zákl. přenesená",J642,0)</f>
        <v>0</v>
      </c>
      <c r="BH642" s="236">
        <f>IF(N642="sníž. přenesená",J642,0)</f>
        <v>0</v>
      </c>
      <c r="BI642" s="236">
        <f>IF(N642="nulová",J642,0)</f>
        <v>0</v>
      </c>
      <c r="BJ642" s="16" t="s">
        <v>90</v>
      </c>
      <c r="BK642" s="236">
        <f>ROUND(I642*H642,2)</f>
        <v>0</v>
      </c>
      <c r="BL642" s="16" t="s">
        <v>167</v>
      </c>
      <c r="BM642" s="235" t="s">
        <v>645</v>
      </c>
    </row>
    <row r="643" s="12" customFormat="1">
      <c r="B643" s="237"/>
      <c r="C643" s="238"/>
      <c r="D643" s="239" t="s">
        <v>169</v>
      </c>
      <c r="E643" s="240" t="s">
        <v>1</v>
      </c>
      <c r="F643" s="241" t="s">
        <v>199</v>
      </c>
      <c r="G643" s="238"/>
      <c r="H643" s="240" t="s">
        <v>1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AT643" s="247" t="s">
        <v>169</v>
      </c>
      <c r="AU643" s="247" t="s">
        <v>93</v>
      </c>
      <c r="AV643" s="12" t="s">
        <v>90</v>
      </c>
      <c r="AW643" s="12" t="s">
        <v>38</v>
      </c>
      <c r="AX643" s="12" t="s">
        <v>82</v>
      </c>
      <c r="AY643" s="247" t="s">
        <v>160</v>
      </c>
    </row>
    <row r="644" s="13" customFormat="1">
      <c r="B644" s="248"/>
      <c r="C644" s="249"/>
      <c r="D644" s="239" t="s">
        <v>169</v>
      </c>
      <c r="E644" s="250" t="s">
        <v>1</v>
      </c>
      <c r="F644" s="251" t="s">
        <v>90</v>
      </c>
      <c r="G644" s="249"/>
      <c r="H644" s="252">
        <v>1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AT644" s="258" t="s">
        <v>169</v>
      </c>
      <c r="AU644" s="258" t="s">
        <v>93</v>
      </c>
      <c r="AV644" s="13" t="s">
        <v>93</v>
      </c>
      <c r="AW644" s="13" t="s">
        <v>38</v>
      </c>
      <c r="AX644" s="13" t="s">
        <v>90</v>
      </c>
      <c r="AY644" s="258" t="s">
        <v>160</v>
      </c>
    </row>
    <row r="645" s="1" customFormat="1" ht="24" customHeight="1">
      <c r="B645" s="38"/>
      <c r="C645" s="224" t="s">
        <v>646</v>
      </c>
      <c r="D645" s="224" t="s">
        <v>164</v>
      </c>
      <c r="E645" s="225" t="s">
        <v>647</v>
      </c>
      <c r="F645" s="226" t="s">
        <v>648</v>
      </c>
      <c r="G645" s="227" t="s">
        <v>178</v>
      </c>
      <c r="H645" s="228">
        <v>1</v>
      </c>
      <c r="I645" s="229"/>
      <c r="J645" s="230">
        <f>ROUND(I645*H645,2)</f>
        <v>0</v>
      </c>
      <c r="K645" s="226" t="s">
        <v>1</v>
      </c>
      <c r="L645" s="43"/>
      <c r="M645" s="231" t="s">
        <v>1</v>
      </c>
      <c r="N645" s="232" t="s">
        <v>47</v>
      </c>
      <c r="O645" s="86"/>
      <c r="P645" s="233">
        <f>O645*H645</f>
        <v>0</v>
      </c>
      <c r="Q645" s="233">
        <v>0</v>
      </c>
      <c r="R645" s="233">
        <f>Q645*H645</f>
        <v>0</v>
      </c>
      <c r="S645" s="233">
        <v>0</v>
      </c>
      <c r="T645" s="234">
        <f>S645*H645</f>
        <v>0</v>
      </c>
      <c r="AR645" s="235" t="s">
        <v>167</v>
      </c>
      <c r="AT645" s="235" t="s">
        <v>164</v>
      </c>
      <c r="AU645" s="235" t="s">
        <v>93</v>
      </c>
      <c r="AY645" s="16" t="s">
        <v>160</v>
      </c>
      <c r="BE645" s="236">
        <f>IF(N645="základní",J645,0)</f>
        <v>0</v>
      </c>
      <c r="BF645" s="236">
        <f>IF(N645="snížená",J645,0)</f>
        <v>0</v>
      </c>
      <c r="BG645" s="236">
        <f>IF(N645="zákl. přenesená",J645,0)</f>
        <v>0</v>
      </c>
      <c r="BH645" s="236">
        <f>IF(N645="sníž. přenesená",J645,0)</f>
        <v>0</v>
      </c>
      <c r="BI645" s="236">
        <f>IF(N645="nulová",J645,0)</f>
        <v>0</v>
      </c>
      <c r="BJ645" s="16" t="s">
        <v>90</v>
      </c>
      <c r="BK645" s="236">
        <f>ROUND(I645*H645,2)</f>
        <v>0</v>
      </c>
      <c r="BL645" s="16" t="s">
        <v>167</v>
      </c>
      <c r="BM645" s="235" t="s">
        <v>649</v>
      </c>
    </row>
    <row r="646" s="12" customFormat="1">
      <c r="B646" s="237"/>
      <c r="C646" s="238"/>
      <c r="D646" s="239" t="s">
        <v>169</v>
      </c>
      <c r="E646" s="240" t="s">
        <v>1</v>
      </c>
      <c r="F646" s="241" t="s">
        <v>199</v>
      </c>
      <c r="G646" s="238"/>
      <c r="H646" s="240" t="s">
        <v>1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AT646" s="247" t="s">
        <v>169</v>
      </c>
      <c r="AU646" s="247" t="s">
        <v>93</v>
      </c>
      <c r="AV646" s="12" t="s">
        <v>90</v>
      </c>
      <c r="AW646" s="12" t="s">
        <v>38</v>
      </c>
      <c r="AX646" s="12" t="s">
        <v>82</v>
      </c>
      <c r="AY646" s="247" t="s">
        <v>160</v>
      </c>
    </row>
    <row r="647" s="13" customFormat="1">
      <c r="B647" s="248"/>
      <c r="C647" s="249"/>
      <c r="D647" s="239" t="s">
        <v>169</v>
      </c>
      <c r="E647" s="250" t="s">
        <v>1</v>
      </c>
      <c r="F647" s="251" t="s">
        <v>90</v>
      </c>
      <c r="G647" s="249"/>
      <c r="H647" s="252">
        <v>1</v>
      </c>
      <c r="I647" s="253"/>
      <c r="J647" s="249"/>
      <c r="K647" s="249"/>
      <c r="L647" s="254"/>
      <c r="M647" s="255"/>
      <c r="N647" s="256"/>
      <c r="O647" s="256"/>
      <c r="P647" s="256"/>
      <c r="Q647" s="256"/>
      <c r="R647" s="256"/>
      <c r="S647" s="256"/>
      <c r="T647" s="257"/>
      <c r="AT647" s="258" t="s">
        <v>169</v>
      </c>
      <c r="AU647" s="258" t="s">
        <v>93</v>
      </c>
      <c r="AV647" s="13" t="s">
        <v>93</v>
      </c>
      <c r="AW647" s="13" t="s">
        <v>38</v>
      </c>
      <c r="AX647" s="13" t="s">
        <v>90</v>
      </c>
      <c r="AY647" s="258" t="s">
        <v>160</v>
      </c>
    </row>
    <row r="648" s="1" customFormat="1" ht="16.5" customHeight="1">
      <c r="B648" s="38"/>
      <c r="C648" s="224" t="s">
        <v>650</v>
      </c>
      <c r="D648" s="224" t="s">
        <v>164</v>
      </c>
      <c r="E648" s="225" t="s">
        <v>651</v>
      </c>
      <c r="F648" s="226" t="s">
        <v>652</v>
      </c>
      <c r="G648" s="227" t="s">
        <v>178</v>
      </c>
      <c r="H648" s="228">
        <v>1</v>
      </c>
      <c r="I648" s="229"/>
      <c r="J648" s="230">
        <f>ROUND(I648*H648,2)</f>
        <v>0</v>
      </c>
      <c r="K648" s="226" t="s">
        <v>1</v>
      </c>
      <c r="L648" s="43"/>
      <c r="M648" s="231" t="s">
        <v>1</v>
      </c>
      <c r="N648" s="232" t="s">
        <v>47</v>
      </c>
      <c r="O648" s="86"/>
      <c r="P648" s="233">
        <f>O648*H648</f>
        <v>0</v>
      </c>
      <c r="Q648" s="233">
        <v>0</v>
      </c>
      <c r="R648" s="233">
        <f>Q648*H648</f>
        <v>0</v>
      </c>
      <c r="S648" s="233">
        <v>0</v>
      </c>
      <c r="T648" s="234">
        <f>S648*H648</f>
        <v>0</v>
      </c>
      <c r="AR648" s="235" t="s">
        <v>167</v>
      </c>
      <c r="AT648" s="235" t="s">
        <v>164</v>
      </c>
      <c r="AU648" s="235" t="s">
        <v>93</v>
      </c>
      <c r="AY648" s="16" t="s">
        <v>160</v>
      </c>
      <c r="BE648" s="236">
        <f>IF(N648="základní",J648,0)</f>
        <v>0</v>
      </c>
      <c r="BF648" s="236">
        <f>IF(N648="snížená",J648,0)</f>
        <v>0</v>
      </c>
      <c r="BG648" s="236">
        <f>IF(N648="zákl. přenesená",J648,0)</f>
        <v>0</v>
      </c>
      <c r="BH648" s="236">
        <f>IF(N648="sníž. přenesená",J648,0)</f>
        <v>0</v>
      </c>
      <c r="BI648" s="236">
        <f>IF(N648="nulová",J648,0)</f>
        <v>0</v>
      </c>
      <c r="BJ648" s="16" t="s">
        <v>90</v>
      </c>
      <c r="BK648" s="236">
        <f>ROUND(I648*H648,2)</f>
        <v>0</v>
      </c>
      <c r="BL648" s="16" t="s">
        <v>167</v>
      </c>
      <c r="BM648" s="235" t="s">
        <v>653</v>
      </c>
    </row>
    <row r="649" s="12" customFormat="1">
      <c r="B649" s="237"/>
      <c r="C649" s="238"/>
      <c r="D649" s="239" t="s">
        <v>169</v>
      </c>
      <c r="E649" s="240" t="s">
        <v>1</v>
      </c>
      <c r="F649" s="241" t="s">
        <v>199</v>
      </c>
      <c r="G649" s="238"/>
      <c r="H649" s="240" t="s">
        <v>1</v>
      </c>
      <c r="I649" s="242"/>
      <c r="J649" s="238"/>
      <c r="K649" s="238"/>
      <c r="L649" s="243"/>
      <c r="M649" s="244"/>
      <c r="N649" s="245"/>
      <c r="O649" s="245"/>
      <c r="P649" s="245"/>
      <c r="Q649" s="245"/>
      <c r="R649" s="245"/>
      <c r="S649" s="245"/>
      <c r="T649" s="246"/>
      <c r="AT649" s="247" t="s">
        <v>169</v>
      </c>
      <c r="AU649" s="247" t="s">
        <v>93</v>
      </c>
      <c r="AV649" s="12" t="s">
        <v>90</v>
      </c>
      <c r="AW649" s="12" t="s">
        <v>38</v>
      </c>
      <c r="AX649" s="12" t="s">
        <v>82</v>
      </c>
      <c r="AY649" s="247" t="s">
        <v>160</v>
      </c>
    </row>
    <row r="650" s="13" customFormat="1">
      <c r="B650" s="248"/>
      <c r="C650" s="249"/>
      <c r="D650" s="239" t="s">
        <v>169</v>
      </c>
      <c r="E650" s="250" t="s">
        <v>1</v>
      </c>
      <c r="F650" s="251" t="s">
        <v>90</v>
      </c>
      <c r="G650" s="249"/>
      <c r="H650" s="252">
        <v>1</v>
      </c>
      <c r="I650" s="253"/>
      <c r="J650" s="249"/>
      <c r="K650" s="249"/>
      <c r="L650" s="254"/>
      <c r="M650" s="255"/>
      <c r="N650" s="256"/>
      <c r="O650" s="256"/>
      <c r="P650" s="256"/>
      <c r="Q650" s="256"/>
      <c r="R650" s="256"/>
      <c r="S650" s="256"/>
      <c r="T650" s="257"/>
      <c r="AT650" s="258" t="s">
        <v>169</v>
      </c>
      <c r="AU650" s="258" t="s">
        <v>93</v>
      </c>
      <c r="AV650" s="13" t="s">
        <v>93</v>
      </c>
      <c r="AW650" s="13" t="s">
        <v>38</v>
      </c>
      <c r="AX650" s="13" t="s">
        <v>90</v>
      </c>
      <c r="AY650" s="258" t="s">
        <v>160</v>
      </c>
    </row>
    <row r="651" s="1" customFormat="1" ht="24" customHeight="1">
      <c r="B651" s="38"/>
      <c r="C651" s="224" t="s">
        <v>654</v>
      </c>
      <c r="D651" s="224" t="s">
        <v>164</v>
      </c>
      <c r="E651" s="225" t="s">
        <v>655</v>
      </c>
      <c r="F651" s="226" t="s">
        <v>656</v>
      </c>
      <c r="G651" s="227" t="s">
        <v>178</v>
      </c>
      <c r="H651" s="228">
        <v>1</v>
      </c>
      <c r="I651" s="229"/>
      <c r="J651" s="230">
        <f>ROUND(I651*H651,2)</f>
        <v>0</v>
      </c>
      <c r="K651" s="226" t="s">
        <v>1</v>
      </c>
      <c r="L651" s="43"/>
      <c r="M651" s="231" t="s">
        <v>1</v>
      </c>
      <c r="N651" s="232" t="s">
        <v>47</v>
      </c>
      <c r="O651" s="86"/>
      <c r="P651" s="233">
        <f>O651*H651</f>
        <v>0</v>
      </c>
      <c r="Q651" s="233">
        <v>0</v>
      </c>
      <c r="R651" s="233">
        <f>Q651*H651</f>
        <v>0</v>
      </c>
      <c r="S651" s="233">
        <v>0</v>
      </c>
      <c r="T651" s="234">
        <f>S651*H651</f>
        <v>0</v>
      </c>
      <c r="AR651" s="235" t="s">
        <v>167</v>
      </c>
      <c r="AT651" s="235" t="s">
        <v>164</v>
      </c>
      <c r="AU651" s="235" t="s">
        <v>93</v>
      </c>
      <c r="AY651" s="16" t="s">
        <v>160</v>
      </c>
      <c r="BE651" s="236">
        <f>IF(N651="základní",J651,0)</f>
        <v>0</v>
      </c>
      <c r="BF651" s="236">
        <f>IF(N651="snížená",J651,0)</f>
        <v>0</v>
      </c>
      <c r="BG651" s="236">
        <f>IF(N651="zákl. přenesená",J651,0)</f>
        <v>0</v>
      </c>
      <c r="BH651" s="236">
        <f>IF(N651="sníž. přenesená",J651,0)</f>
        <v>0</v>
      </c>
      <c r="BI651" s="236">
        <f>IF(N651="nulová",J651,0)</f>
        <v>0</v>
      </c>
      <c r="BJ651" s="16" t="s">
        <v>90</v>
      </c>
      <c r="BK651" s="236">
        <f>ROUND(I651*H651,2)</f>
        <v>0</v>
      </c>
      <c r="BL651" s="16" t="s">
        <v>167</v>
      </c>
      <c r="BM651" s="235" t="s">
        <v>657</v>
      </c>
    </row>
    <row r="652" s="12" customFormat="1">
      <c r="B652" s="237"/>
      <c r="C652" s="238"/>
      <c r="D652" s="239" t="s">
        <v>169</v>
      </c>
      <c r="E652" s="240" t="s">
        <v>1</v>
      </c>
      <c r="F652" s="241" t="s">
        <v>199</v>
      </c>
      <c r="G652" s="238"/>
      <c r="H652" s="240" t="s">
        <v>1</v>
      </c>
      <c r="I652" s="242"/>
      <c r="J652" s="238"/>
      <c r="K652" s="238"/>
      <c r="L652" s="243"/>
      <c r="M652" s="244"/>
      <c r="N652" s="245"/>
      <c r="O652" s="245"/>
      <c r="P652" s="245"/>
      <c r="Q652" s="245"/>
      <c r="R652" s="245"/>
      <c r="S652" s="245"/>
      <c r="T652" s="246"/>
      <c r="AT652" s="247" t="s">
        <v>169</v>
      </c>
      <c r="AU652" s="247" t="s">
        <v>93</v>
      </c>
      <c r="AV652" s="12" t="s">
        <v>90</v>
      </c>
      <c r="AW652" s="12" t="s">
        <v>38</v>
      </c>
      <c r="AX652" s="12" t="s">
        <v>82</v>
      </c>
      <c r="AY652" s="247" t="s">
        <v>160</v>
      </c>
    </row>
    <row r="653" s="13" customFormat="1">
      <c r="B653" s="248"/>
      <c r="C653" s="249"/>
      <c r="D653" s="239" t="s">
        <v>169</v>
      </c>
      <c r="E653" s="250" t="s">
        <v>1</v>
      </c>
      <c r="F653" s="251" t="s">
        <v>90</v>
      </c>
      <c r="G653" s="249"/>
      <c r="H653" s="252">
        <v>1</v>
      </c>
      <c r="I653" s="253"/>
      <c r="J653" s="249"/>
      <c r="K653" s="249"/>
      <c r="L653" s="254"/>
      <c r="M653" s="255"/>
      <c r="N653" s="256"/>
      <c r="O653" s="256"/>
      <c r="P653" s="256"/>
      <c r="Q653" s="256"/>
      <c r="R653" s="256"/>
      <c r="S653" s="256"/>
      <c r="T653" s="257"/>
      <c r="AT653" s="258" t="s">
        <v>169</v>
      </c>
      <c r="AU653" s="258" t="s">
        <v>93</v>
      </c>
      <c r="AV653" s="13" t="s">
        <v>93</v>
      </c>
      <c r="AW653" s="13" t="s">
        <v>38</v>
      </c>
      <c r="AX653" s="13" t="s">
        <v>90</v>
      </c>
      <c r="AY653" s="258" t="s">
        <v>160</v>
      </c>
    </row>
    <row r="654" s="1" customFormat="1" ht="24" customHeight="1">
      <c r="B654" s="38"/>
      <c r="C654" s="224" t="s">
        <v>658</v>
      </c>
      <c r="D654" s="224" t="s">
        <v>164</v>
      </c>
      <c r="E654" s="225" t="s">
        <v>659</v>
      </c>
      <c r="F654" s="226" t="s">
        <v>660</v>
      </c>
      <c r="G654" s="227" t="s">
        <v>178</v>
      </c>
      <c r="H654" s="228">
        <v>4</v>
      </c>
      <c r="I654" s="229"/>
      <c r="J654" s="230">
        <f>ROUND(I654*H654,2)</f>
        <v>0</v>
      </c>
      <c r="K654" s="226" t="s">
        <v>1</v>
      </c>
      <c r="L654" s="43"/>
      <c r="M654" s="231" t="s">
        <v>1</v>
      </c>
      <c r="N654" s="232" t="s">
        <v>47</v>
      </c>
      <c r="O654" s="86"/>
      <c r="P654" s="233">
        <f>O654*H654</f>
        <v>0</v>
      </c>
      <c r="Q654" s="233">
        <v>0</v>
      </c>
      <c r="R654" s="233">
        <f>Q654*H654</f>
        <v>0</v>
      </c>
      <c r="S654" s="233">
        <v>0</v>
      </c>
      <c r="T654" s="234">
        <f>S654*H654</f>
        <v>0</v>
      </c>
      <c r="AR654" s="235" t="s">
        <v>167</v>
      </c>
      <c r="AT654" s="235" t="s">
        <v>164</v>
      </c>
      <c r="AU654" s="235" t="s">
        <v>93</v>
      </c>
      <c r="AY654" s="16" t="s">
        <v>160</v>
      </c>
      <c r="BE654" s="236">
        <f>IF(N654="základní",J654,0)</f>
        <v>0</v>
      </c>
      <c r="BF654" s="236">
        <f>IF(N654="snížená",J654,0)</f>
        <v>0</v>
      </c>
      <c r="BG654" s="236">
        <f>IF(N654="zákl. přenesená",J654,0)</f>
        <v>0</v>
      </c>
      <c r="BH654" s="236">
        <f>IF(N654="sníž. přenesená",J654,0)</f>
        <v>0</v>
      </c>
      <c r="BI654" s="236">
        <f>IF(N654="nulová",J654,0)</f>
        <v>0</v>
      </c>
      <c r="BJ654" s="16" t="s">
        <v>90</v>
      </c>
      <c r="BK654" s="236">
        <f>ROUND(I654*H654,2)</f>
        <v>0</v>
      </c>
      <c r="BL654" s="16" t="s">
        <v>167</v>
      </c>
      <c r="BM654" s="235" t="s">
        <v>661</v>
      </c>
    </row>
    <row r="655" s="12" customFormat="1">
      <c r="B655" s="237"/>
      <c r="C655" s="238"/>
      <c r="D655" s="239" t="s">
        <v>169</v>
      </c>
      <c r="E655" s="240" t="s">
        <v>1</v>
      </c>
      <c r="F655" s="241" t="s">
        <v>181</v>
      </c>
      <c r="G655" s="238"/>
      <c r="H655" s="240" t="s">
        <v>1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AT655" s="247" t="s">
        <v>169</v>
      </c>
      <c r="AU655" s="247" t="s">
        <v>93</v>
      </c>
      <c r="AV655" s="12" t="s">
        <v>90</v>
      </c>
      <c r="AW655" s="12" t="s">
        <v>38</v>
      </c>
      <c r="AX655" s="12" t="s">
        <v>82</v>
      </c>
      <c r="AY655" s="247" t="s">
        <v>160</v>
      </c>
    </row>
    <row r="656" s="12" customFormat="1">
      <c r="B656" s="237"/>
      <c r="C656" s="238"/>
      <c r="D656" s="239" t="s">
        <v>169</v>
      </c>
      <c r="E656" s="240" t="s">
        <v>1</v>
      </c>
      <c r="F656" s="241" t="s">
        <v>409</v>
      </c>
      <c r="G656" s="238"/>
      <c r="H656" s="240" t="s">
        <v>1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AT656" s="247" t="s">
        <v>169</v>
      </c>
      <c r="AU656" s="247" t="s">
        <v>93</v>
      </c>
      <c r="AV656" s="12" t="s">
        <v>90</v>
      </c>
      <c r="AW656" s="12" t="s">
        <v>38</v>
      </c>
      <c r="AX656" s="12" t="s">
        <v>82</v>
      </c>
      <c r="AY656" s="247" t="s">
        <v>160</v>
      </c>
    </row>
    <row r="657" s="13" customFormat="1">
      <c r="B657" s="248"/>
      <c r="C657" s="249"/>
      <c r="D657" s="239" t="s">
        <v>169</v>
      </c>
      <c r="E657" s="250" t="s">
        <v>1</v>
      </c>
      <c r="F657" s="251" t="s">
        <v>557</v>
      </c>
      <c r="G657" s="249"/>
      <c r="H657" s="252">
        <v>2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AT657" s="258" t="s">
        <v>169</v>
      </c>
      <c r="AU657" s="258" t="s">
        <v>93</v>
      </c>
      <c r="AV657" s="13" t="s">
        <v>93</v>
      </c>
      <c r="AW657" s="13" t="s">
        <v>38</v>
      </c>
      <c r="AX657" s="13" t="s">
        <v>82</v>
      </c>
      <c r="AY657" s="258" t="s">
        <v>160</v>
      </c>
    </row>
    <row r="658" s="12" customFormat="1">
      <c r="B658" s="237"/>
      <c r="C658" s="238"/>
      <c r="D658" s="239" t="s">
        <v>169</v>
      </c>
      <c r="E658" s="240" t="s">
        <v>1</v>
      </c>
      <c r="F658" s="241" t="s">
        <v>182</v>
      </c>
      <c r="G658" s="238"/>
      <c r="H658" s="240" t="s">
        <v>1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AT658" s="247" t="s">
        <v>169</v>
      </c>
      <c r="AU658" s="247" t="s">
        <v>93</v>
      </c>
      <c r="AV658" s="12" t="s">
        <v>90</v>
      </c>
      <c r="AW658" s="12" t="s">
        <v>38</v>
      </c>
      <c r="AX658" s="12" t="s">
        <v>82</v>
      </c>
      <c r="AY658" s="247" t="s">
        <v>160</v>
      </c>
    </row>
    <row r="659" s="12" customFormat="1">
      <c r="B659" s="237"/>
      <c r="C659" s="238"/>
      <c r="D659" s="239" t="s">
        <v>169</v>
      </c>
      <c r="E659" s="240" t="s">
        <v>1</v>
      </c>
      <c r="F659" s="241" t="s">
        <v>409</v>
      </c>
      <c r="G659" s="238"/>
      <c r="H659" s="240" t="s">
        <v>1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AT659" s="247" t="s">
        <v>169</v>
      </c>
      <c r="AU659" s="247" t="s">
        <v>93</v>
      </c>
      <c r="AV659" s="12" t="s">
        <v>90</v>
      </c>
      <c r="AW659" s="12" t="s">
        <v>38</v>
      </c>
      <c r="AX659" s="12" t="s">
        <v>82</v>
      </c>
      <c r="AY659" s="247" t="s">
        <v>160</v>
      </c>
    </row>
    <row r="660" s="13" customFormat="1">
      <c r="B660" s="248"/>
      <c r="C660" s="249"/>
      <c r="D660" s="239" t="s">
        <v>169</v>
      </c>
      <c r="E660" s="250" t="s">
        <v>1</v>
      </c>
      <c r="F660" s="251" t="s">
        <v>557</v>
      </c>
      <c r="G660" s="249"/>
      <c r="H660" s="252">
        <v>2</v>
      </c>
      <c r="I660" s="253"/>
      <c r="J660" s="249"/>
      <c r="K660" s="249"/>
      <c r="L660" s="254"/>
      <c r="M660" s="255"/>
      <c r="N660" s="256"/>
      <c r="O660" s="256"/>
      <c r="P660" s="256"/>
      <c r="Q660" s="256"/>
      <c r="R660" s="256"/>
      <c r="S660" s="256"/>
      <c r="T660" s="257"/>
      <c r="AT660" s="258" t="s">
        <v>169</v>
      </c>
      <c r="AU660" s="258" t="s">
        <v>93</v>
      </c>
      <c r="AV660" s="13" t="s">
        <v>93</v>
      </c>
      <c r="AW660" s="13" t="s">
        <v>38</v>
      </c>
      <c r="AX660" s="13" t="s">
        <v>82</v>
      </c>
      <c r="AY660" s="258" t="s">
        <v>160</v>
      </c>
    </row>
    <row r="661" s="14" customFormat="1">
      <c r="B661" s="259"/>
      <c r="C661" s="260"/>
      <c r="D661" s="239" t="s">
        <v>169</v>
      </c>
      <c r="E661" s="261" t="s">
        <v>1</v>
      </c>
      <c r="F661" s="262" t="s">
        <v>173</v>
      </c>
      <c r="G661" s="260"/>
      <c r="H661" s="263">
        <v>4</v>
      </c>
      <c r="I661" s="264"/>
      <c r="J661" s="260"/>
      <c r="K661" s="260"/>
      <c r="L661" s="265"/>
      <c r="M661" s="266"/>
      <c r="N661" s="267"/>
      <c r="O661" s="267"/>
      <c r="P661" s="267"/>
      <c r="Q661" s="267"/>
      <c r="R661" s="267"/>
      <c r="S661" s="267"/>
      <c r="T661" s="268"/>
      <c r="AT661" s="269" t="s">
        <v>169</v>
      </c>
      <c r="AU661" s="269" t="s">
        <v>93</v>
      </c>
      <c r="AV661" s="14" t="s">
        <v>174</v>
      </c>
      <c r="AW661" s="14" t="s">
        <v>38</v>
      </c>
      <c r="AX661" s="14" t="s">
        <v>90</v>
      </c>
      <c r="AY661" s="269" t="s">
        <v>160</v>
      </c>
    </row>
    <row r="662" s="1" customFormat="1" ht="16.5" customHeight="1">
      <c r="B662" s="38"/>
      <c r="C662" s="270" t="s">
        <v>662</v>
      </c>
      <c r="D662" s="270" t="s">
        <v>234</v>
      </c>
      <c r="E662" s="271" t="s">
        <v>663</v>
      </c>
      <c r="F662" s="272" t="s">
        <v>664</v>
      </c>
      <c r="G662" s="273" t="s">
        <v>178</v>
      </c>
      <c r="H662" s="274">
        <v>2</v>
      </c>
      <c r="I662" s="275"/>
      <c r="J662" s="276">
        <f>ROUND(I662*H662,2)</f>
        <v>0</v>
      </c>
      <c r="K662" s="272" t="s">
        <v>1</v>
      </c>
      <c r="L662" s="277"/>
      <c r="M662" s="278" t="s">
        <v>1</v>
      </c>
      <c r="N662" s="279" t="s">
        <v>47</v>
      </c>
      <c r="O662" s="86"/>
      <c r="P662" s="233">
        <f>O662*H662</f>
        <v>0</v>
      </c>
      <c r="Q662" s="233">
        <v>0</v>
      </c>
      <c r="R662" s="233">
        <f>Q662*H662</f>
        <v>0</v>
      </c>
      <c r="S662" s="233">
        <v>0</v>
      </c>
      <c r="T662" s="234">
        <f>S662*H662</f>
        <v>0</v>
      </c>
      <c r="AR662" s="235" t="s">
        <v>197</v>
      </c>
      <c r="AT662" s="235" t="s">
        <v>234</v>
      </c>
      <c r="AU662" s="235" t="s">
        <v>93</v>
      </c>
      <c r="AY662" s="16" t="s">
        <v>160</v>
      </c>
      <c r="BE662" s="236">
        <f>IF(N662="základní",J662,0)</f>
        <v>0</v>
      </c>
      <c r="BF662" s="236">
        <f>IF(N662="snížená",J662,0)</f>
        <v>0</v>
      </c>
      <c r="BG662" s="236">
        <f>IF(N662="zákl. přenesená",J662,0)</f>
        <v>0</v>
      </c>
      <c r="BH662" s="236">
        <f>IF(N662="sníž. přenesená",J662,0)</f>
        <v>0</v>
      </c>
      <c r="BI662" s="236">
        <f>IF(N662="nulová",J662,0)</f>
        <v>0</v>
      </c>
      <c r="BJ662" s="16" t="s">
        <v>90</v>
      </c>
      <c r="BK662" s="236">
        <f>ROUND(I662*H662,2)</f>
        <v>0</v>
      </c>
      <c r="BL662" s="16" t="s">
        <v>167</v>
      </c>
      <c r="BM662" s="235" t="s">
        <v>665</v>
      </c>
    </row>
    <row r="663" s="12" customFormat="1">
      <c r="B663" s="237"/>
      <c r="C663" s="238"/>
      <c r="D663" s="239" t="s">
        <v>169</v>
      </c>
      <c r="E663" s="240" t="s">
        <v>1</v>
      </c>
      <c r="F663" s="241" t="s">
        <v>181</v>
      </c>
      <c r="G663" s="238"/>
      <c r="H663" s="240" t="s">
        <v>1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AT663" s="247" t="s">
        <v>169</v>
      </c>
      <c r="AU663" s="247" t="s">
        <v>93</v>
      </c>
      <c r="AV663" s="12" t="s">
        <v>90</v>
      </c>
      <c r="AW663" s="12" t="s">
        <v>38</v>
      </c>
      <c r="AX663" s="12" t="s">
        <v>82</v>
      </c>
      <c r="AY663" s="247" t="s">
        <v>160</v>
      </c>
    </row>
    <row r="664" s="12" customFormat="1">
      <c r="B664" s="237"/>
      <c r="C664" s="238"/>
      <c r="D664" s="239" t="s">
        <v>169</v>
      </c>
      <c r="E664" s="240" t="s">
        <v>1</v>
      </c>
      <c r="F664" s="241" t="s">
        <v>409</v>
      </c>
      <c r="G664" s="238"/>
      <c r="H664" s="240" t="s">
        <v>1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AT664" s="247" t="s">
        <v>169</v>
      </c>
      <c r="AU664" s="247" t="s">
        <v>93</v>
      </c>
      <c r="AV664" s="12" t="s">
        <v>90</v>
      </c>
      <c r="AW664" s="12" t="s">
        <v>38</v>
      </c>
      <c r="AX664" s="12" t="s">
        <v>82</v>
      </c>
      <c r="AY664" s="247" t="s">
        <v>160</v>
      </c>
    </row>
    <row r="665" s="13" customFormat="1">
      <c r="B665" s="248"/>
      <c r="C665" s="249"/>
      <c r="D665" s="239" t="s">
        <v>169</v>
      </c>
      <c r="E665" s="250" t="s">
        <v>1</v>
      </c>
      <c r="F665" s="251" t="s">
        <v>90</v>
      </c>
      <c r="G665" s="249"/>
      <c r="H665" s="252">
        <v>1</v>
      </c>
      <c r="I665" s="253"/>
      <c r="J665" s="249"/>
      <c r="K665" s="249"/>
      <c r="L665" s="254"/>
      <c r="M665" s="255"/>
      <c r="N665" s="256"/>
      <c r="O665" s="256"/>
      <c r="P665" s="256"/>
      <c r="Q665" s="256"/>
      <c r="R665" s="256"/>
      <c r="S665" s="256"/>
      <c r="T665" s="257"/>
      <c r="AT665" s="258" t="s">
        <v>169</v>
      </c>
      <c r="AU665" s="258" t="s">
        <v>93</v>
      </c>
      <c r="AV665" s="13" t="s">
        <v>93</v>
      </c>
      <c r="AW665" s="13" t="s">
        <v>38</v>
      </c>
      <c r="AX665" s="13" t="s">
        <v>82</v>
      </c>
      <c r="AY665" s="258" t="s">
        <v>160</v>
      </c>
    </row>
    <row r="666" s="12" customFormat="1">
      <c r="B666" s="237"/>
      <c r="C666" s="238"/>
      <c r="D666" s="239" t="s">
        <v>169</v>
      </c>
      <c r="E666" s="240" t="s">
        <v>1</v>
      </c>
      <c r="F666" s="241" t="s">
        <v>182</v>
      </c>
      <c r="G666" s="238"/>
      <c r="H666" s="240" t="s">
        <v>1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AT666" s="247" t="s">
        <v>169</v>
      </c>
      <c r="AU666" s="247" t="s">
        <v>93</v>
      </c>
      <c r="AV666" s="12" t="s">
        <v>90</v>
      </c>
      <c r="AW666" s="12" t="s">
        <v>38</v>
      </c>
      <c r="AX666" s="12" t="s">
        <v>82</v>
      </c>
      <c r="AY666" s="247" t="s">
        <v>160</v>
      </c>
    </row>
    <row r="667" s="12" customFormat="1">
      <c r="B667" s="237"/>
      <c r="C667" s="238"/>
      <c r="D667" s="239" t="s">
        <v>169</v>
      </c>
      <c r="E667" s="240" t="s">
        <v>1</v>
      </c>
      <c r="F667" s="241" t="s">
        <v>409</v>
      </c>
      <c r="G667" s="238"/>
      <c r="H667" s="240" t="s">
        <v>1</v>
      </c>
      <c r="I667" s="242"/>
      <c r="J667" s="238"/>
      <c r="K667" s="238"/>
      <c r="L667" s="243"/>
      <c r="M667" s="244"/>
      <c r="N667" s="245"/>
      <c r="O667" s="245"/>
      <c r="P667" s="245"/>
      <c r="Q667" s="245"/>
      <c r="R667" s="245"/>
      <c r="S667" s="245"/>
      <c r="T667" s="246"/>
      <c r="AT667" s="247" t="s">
        <v>169</v>
      </c>
      <c r="AU667" s="247" t="s">
        <v>93</v>
      </c>
      <c r="AV667" s="12" t="s">
        <v>90</v>
      </c>
      <c r="AW667" s="12" t="s">
        <v>38</v>
      </c>
      <c r="AX667" s="12" t="s">
        <v>82</v>
      </c>
      <c r="AY667" s="247" t="s">
        <v>160</v>
      </c>
    </row>
    <row r="668" s="13" customFormat="1">
      <c r="B668" s="248"/>
      <c r="C668" s="249"/>
      <c r="D668" s="239" t="s">
        <v>169</v>
      </c>
      <c r="E668" s="250" t="s">
        <v>1</v>
      </c>
      <c r="F668" s="251" t="s">
        <v>90</v>
      </c>
      <c r="G668" s="249"/>
      <c r="H668" s="252">
        <v>1</v>
      </c>
      <c r="I668" s="253"/>
      <c r="J668" s="249"/>
      <c r="K668" s="249"/>
      <c r="L668" s="254"/>
      <c r="M668" s="255"/>
      <c r="N668" s="256"/>
      <c r="O668" s="256"/>
      <c r="P668" s="256"/>
      <c r="Q668" s="256"/>
      <c r="R668" s="256"/>
      <c r="S668" s="256"/>
      <c r="T668" s="257"/>
      <c r="AT668" s="258" t="s">
        <v>169</v>
      </c>
      <c r="AU668" s="258" t="s">
        <v>93</v>
      </c>
      <c r="AV668" s="13" t="s">
        <v>93</v>
      </c>
      <c r="AW668" s="13" t="s">
        <v>38</v>
      </c>
      <c r="AX668" s="13" t="s">
        <v>82</v>
      </c>
      <c r="AY668" s="258" t="s">
        <v>160</v>
      </c>
    </row>
    <row r="669" s="14" customFormat="1">
      <c r="B669" s="259"/>
      <c r="C669" s="260"/>
      <c r="D669" s="239" t="s">
        <v>169</v>
      </c>
      <c r="E669" s="261" t="s">
        <v>1</v>
      </c>
      <c r="F669" s="262" t="s">
        <v>173</v>
      </c>
      <c r="G669" s="260"/>
      <c r="H669" s="263">
        <v>2</v>
      </c>
      <c r="I669" s="264"/>
      <c r="J669" s="260"/>
      <c r="K669" s="260"/>
      <c r="L669" s="265"/>
      <c r="M669" s="266"/>
      <c r="N669" s="267"/>
      <c r="O669" s="267"/>
      <c r="P669" s="267"/>
      <c r="Q669" s="267"/>
      <c r="R669" s="267"/>
      <c r="S669" s="267"/>
      <c r="T669" s="268"/>
      <c r="AT669" s="269" t="s">
        <v>169</v>
      </c>
      <c r="AU669" s="269" t="s">
        <v>93</v>
      </c>
      <c r="AV669" s="14" t="s">
        <v>174</v>
      </c>
      <c r="AW669" s="14" t="s">
        <v>38</v>
      </c>
      <c r="AX669" s="14" t="s">
        <v>90</v>
      </c>
      <c r="AY669" s="269" t="s">
        <v>160</v>
      </c>
    </row>
    <row r="670" s="1" customFormat="1" ht="16.5" customHeight="1">
      <c r="B670" s="38"/>
      <c r="C670" s="270" t="s">
        <v>666</v>
      </c>
      <c r="D670" s="270" t="s">
        <v>234</v>
      </c>
      <c r="E670" s="271" t="s">
        <v>667</v>
      </c>
      <c r="F670" s="272" t="s">
        <v>668</v>
      </c>
      <c r="G670" s="273" t="s">
        <v>178</v>
      </c>
      <c r="H670" s="274">
        <v>2</v>
      </c>
      <c r="I670" s="275"/>
      <c r="J670" s="276">
        <f>ROUND(I670*H670,2)</f>
        <v>0</v>
      </c>
      <c r="K670" s="272" t="s">
        <v>1</v>
      </c>
      <c r="L670" s="277"/>
      <c r="M670" s="278" t="s">
        <v>1</v>
      </c>
      <c r="N670" s="279" t="s">
        <v>47</v>
      </c>
      <c r="O670" s="86"/>
      <c r="P670" s="233">
        <f>O670*H670</f>
        <v>0</v>
      </c>
      <c r="Q670" s="233">
        <v>0</v>
      </c>
      <c r="R670" s="233">
        <f>Q670*H670</f>
        <v>0</v>
      </c>
      <c r="S670" s="233">
        <v>0</v>
      </c>
      <c r="T670" s="234">
        <f>S670*H670</f>
        <v>0</v>
      </c>
      <c r="AR670" s="235" t="s">
        <v>197</v>
      </c>
      <c r="AT670" s="235" t="s">
        <v>234</v>
      </c>
      <c r="AU670" s="235" t="s">
        <v>93</v>
      </c>
      <c r="AY670" s="16" t="s">
        <v>160</v>
      </c>
      <c r="BE670" s="236">
        <f>IF(N670="základní",J670,0)</f>
        <v>0</v>
      </c>
      <c r="BF670" s="236">
        <f>IF(N670="snížená",J670,0)</f>
        <v>0</v>
      </c>
      <c r="BG670" s="236">
        <f>IF(N670="zákl. přenesená",J670,0)</f>
        <v>0</v>
      </c>
      <c r="BH670" s="236">
        <f>IF(N670="sníž. přenesená",J670,0)</f>
        <v>0</v>
      </c>
      <c r="BI670" s="236">
        <f>IF(N670="nulová",J670,0)</f>
        <v>0</v>
      </c>
      <c r="BJ670" s="16" t="s">
        <v>90</v>
      </c>
      <c r="BK670" s="236">
        <f>ROUND(I670*H670,2)</f>
        <v>0</v>
      </c>
      <c r="BL670" s="16" t="s">
        <v>167</v>
      </c>
      <c r="BM670" s="235" t="s">
        <v>669</v>
      </c>
    </row>
    <row r="671" s="12" customFormat="1">
      <c r="B671" s="237"/>
      <c r="C671" s="238"/>
      <c r="D671" s="239" t="s">
        <v>169</v>
      </c>
      <c r="E671" s="240" t="s">
        <v>1</v>
      </c>
      <c r="F671" s="241" t="s">
        <v>181</v>
      </c>
      <c r="G671" s="238"/>
      <c r="H671" s="240" t="s">
        <v>1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AT671" s="247" t="s">
        <v>169</v>
      </c>
      <c r="AU671" s="247" t="s">
        <v>93</v>
      </c>
      <c r="AV671" s="12" t="s">
        <v>90</v>
      </c>
      <c r="AW671" s="12" t="s">
        <v>38</v>
      </c>
      <c r="AX671" s="12" t="s">
        <v>82</v>
      </c>
      <c r="AY671" s="247" t="s">
        <v>160</v>
      </c>
    </row>
    <row r="672" s="12" customFormat="1">
      <c r="B672" s="237"/>
      <c r="C672" s="238"/>
      <c r="D672" s="239" t="s">
        <v>169</v>
      </c>
      <c r="E672" s="240" t="s">
        <v>1</v>
      </c>
      <c r="F672" s="241" t="s">
        <v>409</v>
      </c>
      <c r="G672" s="238"/>
      <c r="H672" s="240" t="s">
        <v>1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AT672" s="247" t="s">
        <v>169</v>
      </c>
      <c r="AU672" s="247" t="s">
        <v>93</v>
      </c>
      <c r="AV672" s="12" t="s">
        <v>90</v>
      </c>
      <c r="AW672" s="12" t="s">
        <v>38</v>
      </c>
      <c r="AX672" s="12" t="s">
        <v>82</v>
      </c>
      <c r="AY672" s="247" t="s">
        <v>160</v>
      </c>
    </row>
    <row r="673" s="13" customFormat="1">
      <c r="B673" s="248"/>
      <c r="C673" s="249"/>
      <c r="D673" s="239" t="s">
        <v>169</v>
      </c>
      <c r="E673" s="250" t="s">
        <v>1</v>
      </c>
      <c r="F673" s="251" t="s">
        <v>90</v>
      </c>
      <c r="G673" s="249"/>
      <c r="H673" s="252">
        <v>1</v>
      </c>
      <c r="I673" s="253"/>
      <c r="J673" s="249"/>
      <c r="K673" s="249"/>
      <c r="L673" s="254"/>
      <c r="M673" s="255"/>
      <c r="N673" s="256"/>
      <c r="O673" s="256"/>
      <c r="P673" s="256"/>
      <c r="Q673" s="256"/>
      <c r="R673" s="256"/>
      <c r="S673" s="256"/>
      <c r="T673" s="257"/>
      <c r="AT673" s="258" t="s">
        <v>169</v>
      </c>
      <c r="AU673" s="258" t="s">
        <v>93</v>
      </c>
      <c r="AV673" s="13" t="s">
        <v>93</v>
      </c>
      <c r="AW673" s="13" t="s">
        <v>38</v>
      </c>
      <c r="AX673" s="13" t="s">
        <v>82</v>
      </c>
      <c r="AY673" s="258" t="s">
        <v>160</v>
      </c>
    </row>
    <row r="674" s="12" customFormat="1">
      <c r="B674" s="237"/>
      <c r="C674" s="238"/>
      <c r="D674" s="239" t="s">
        <v>169</v>
      </c>
      <c r="E674" s="240" t="s">
        <v>1</v>
      </c>
      <c r="F674" s="241" t="s">
        <v>182</v>
      </c>
      <c r="G674" s="238"/>
      <c r="H674" s="240" t="s">
        <v>1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AT674" s="247" t="s">
        <v>169</v>
      </c>
      <c r="AU674" s="247" t="s">
        <v>93</v>
      </c>
      <c r="AV674" s="12" t="s">
        <v>90</v>
      </c>
      <c r="AW674" s="12" t="s">
        <v>38</v>
      </c>
      <c r="AX674" s="12" t="s">
        <v>82</v>
      </c>
      <c r="AY674" s="247" t="s">
        <v>160</v>
      </c>
    </row>
    <row r="675" s="12" customFormat="1">
      <c r="B675" s="237"/>
      <c r="C675" s="238"/>
      <c r="D675" s="239" t="s">
        <v>169</v>
      </c>
      <c r="E675" s="240" t="s">
        <v>1</v>
      </c>
      <c r="F675" s="241" t="s">
        <v>409</v>
      </c>
      <c r="G675" s="238"/>
      <c r="H675" s="240" t="s">
        <v>1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AT675" s="247" t="s">
        <v>169</v>
      </c>
      <c r="AU675" s="247" t="s">
        <v>93</v>
      </c>
      <c r="AV675" s="12" t="s">
        <v>90</v>
      </c>
      <c r="AW675" s="12" t="s">
        <v>38</v>
      </c>
      <c r="AX675" s="12" t="s">
        <v>82</v>
      </c>
      <c r="AY675" s="247" t="s">
        <v>160</v>
      </c>
    </row>
    <row r="676" s="13" customFormat="1">
      <c r="B676" s="248"/>
      <c r="C676" s="249"/>
      <c r="D676" s="239" t="s">
        <v>169</v>
      </c>
      <c r="E676" s="250" t="s">
        <v>1</v>
      </c>
      <c r="F676" s="251" t="s">
        <v>90</v>
      </c>
      <c r="G676" s="249"/>
      <c r="H676" s="252">
        <v>1</v>
      </c>
      <c r="I676" s="253"/>
      <c r="J676" s="249"/>
      <c r="K676" s="249"/>
      <c r="L676" s="254"/>
      <c r="M676" s="255"/>
      <c r="N676" s="256"/>
      <c r="O676" s="256"/>
      <c r="P676" s="256"/>
      <c r="Q676" s="256"/>
      <c r="R676" s="256"/>
      <c r="S676" s="256"/>
      <c r="T676" s="257"/>
      <c r="AT676" s="258" t="s">
        <v>169</v>
      </c>
      <c r="AU676" s="258" t="s">
        <v>93</v>
      </c>
      <c r="AV676" s="13" t="s">
        <v>93</v>
      </c>
      <c r="AW676" s="13" t="s">
        <v>38</v>
      </c>
      <c r="AX676" s="13" t="s">
        <v>82</v>
      </c>
      <c r="AY676" s="258" t="s">
        <v>160</v>
      </c>
    </row>
    <row r="677" s="14" customFormat="1">
      <c r="B677" s="259"/>
      <c r="C677" s="260"/>
      <c r="D677" s="239" t="s">
        <v>169</v>
      </c>
      <c r="E677" s="261" t="s">
        <v>1</v>
      </c>
      <c r="F677" s="262" t="s">
        <v>173</v>
      </c>
      <c r="G677" s="260"/>
      <c r="H677" s="263">
        <v>2</v>
      </c>
      <c r="I677" s="264"/>
      <c r="J677" s="260"/>
      <c r="K677" s="260"/>
      <c r="L677" s="265"/>
      <c r="M677" s="266"/>
      <c r="N677" s="267"/>
      <c r="O677" s="267"/>
      <c r="P677" s="267"/>
      <c r="Q677" s="267"/>
      <c r="R677" s="267"/>
      <c r="S677" s="267"/>
      <c r="T677" s="268"/>
      <c r="AT677" s="269" t="s">
        <v>169</v>
      </c>
      <c r="AU677" s="269" t="s">
        <v>93</v>
      </c>
      <c r="AV677" s="14" t="s">
        <v>174</v>
      </c>
      <c r="AW677" s="14" t="s">
        <v>38</v>
      </c>
      <c r="AX677" s="14" t="s">
        <v>90</v>
      </c>
      <c r="AY677" s="269" t="s">
        <v>160</v>
      </c>
    </row>
    <row r="678" s="1" customFormat="1" ht="16.5" customHeight="1">
      <c r="B678" s="38"/>
      <c r="C678" s="224" t="s">
        <v>670</v>
      </c>
      <c r="D678" s="224" t="s">
        <v>164</v>
      </c>
      <c r="E678" s="225" t="s">
        <v>671</v>
      </c>
      <c r="F678" s="226" t="s">
        <v>672</v>
      </c>
      <c r="G678" s="227" t="s">
        <v>178</v>
      </c>
      <c r="H678" s="228">
        <v>2</v>
      </c>
      <c r="I678" s="229"/>
      <c r="J678" s="230">
        <f>ROUND(I678*H678,2)</f>
        <v>0</v>
      </c>
      <c r="K678" s="226" t="s">
        <v>1</v>
      </c>
      <c r="L678" s="43"/>
      <c r="M678" s="231" t="s">
        <v>1</v>
      </c>
      <c r="N678" s="232" t="s">
        <v>47</v>
      </c>
      <c r="O678" s="86"/>
      <c r="P678" s="233">
        <f>O678*H678</f>
        <v>0</v>
      </c>
      <c r="Q678" s="233">
        <v>0</v>
      </c>
      <c r="R678" s="233">
        <f>Q678*H678</f>
        <v>0</v>
      </c>
      <c r="S678" s="233">
        <v>0</v>
      </c>
      <c r="T678" s="234">
        <f>S678*H678</f>
        <v>0</v>
      </c>
      <c r="AR678" s="235" t="s">
        <v>167</v>
      </c>
      <c r="AT678" s="235" t="s">
        <v>164</v>
      </c>
      <c r="AU678" s="235" t="s">
        <v>93</v>
      </c>
      <c r="AY678" s="16" t="s">
        <v>160</v>
      </c>
      <c r="BE678" s="236">
        <f>IF(N678="základní",J678,0)</f>
        <v>0</v>
      </c>
      <c r="BF678" s="236">
        <f>IF(N678="snížená",J678,0)</f>
        <v>0</v>
      </c>
      <c r="BG678" s="236">
        <f>IF(N678="zákl. přenesená",J678,0)</f>
        <v>0</v>
      </c>
      <c r="BH678" s="236">
        <f>IF(N678="sníž. přenesená",J678,0)</f>
        <v>0</v>
      </c>
      <c r="BI678" s="236">
        <f>IF(N678="nulová",J678,0)</f>
        <v>0</v>
      </c>
      <c r="BJ678" s="16" t="s">
        <v>90</v>
      </c>
      <c r="BK678" s="236">
        <f>ROUND(I678*H678,2)</f>
        <v>0</v>
      </c>
      <c r="BL678" s="16" t="s">
        <v>167</v>
      </c>
      <c r="BM678" s="235" t="s">
        <v>673</v>
      </c>
    </row>
    <row r="679" s="13" customFormat="1">
      <c r="B679" s="248"/>
      <c r="C679" s="249"/>
      <c r="D679" s="239" t="s">
        <v>169</v>
      </c>
      <c r="E679" s="250" t="s">
        <v>1</v>
      </c>
      <c r="F679" s="251" t="s">
        <v>93</v>
      </c>
      <c r="G679" s="249"/>
      <c r="H679" s="252">
        <v>2</v>
      </c>
      <c r="I679" s="253"/>
      <c r="J679" s="249"/>
      <c r="K679" s="249"/>
      <c r="L679" s="254"/>
      <c r="M679" s="255"/>
      <c r="N679" s="256"/>
      <c r="O679" s="256"/>
      <c r="P679" s="256"/>
      <c r="Q679" s="256"/>
      <c r="R679" s="256"/>
      <c r="S679" s="256"/>
      <c r="T679" s="257"/>
      <c r="AT679" s="258" t="s">
        <v>169</v>
      </c>
      <c r="AU679" s="258" t="s">
        <v>93</v>
      </c>
      <c r="AV679" s="13" t="s">
        <v>93</v>
      </c>
      <c r="AW679" s="13" t="s">
        <v>38</v>
      </c>
      <c r="AX679" s="13" t="s">
        <v>82</v>
      </c>
      <c r="AY679" s="258" t="s">
        <v>160</v>
      </c>
    </row>
    <row r="680" s="14" customFormat="1">
      <c r="B680" s="259"/>
      <c r="C680" s="260"/>
      <c r="D680" s="239" t="s">
        <v>169</v>
      </c>
      <c r="E680" s="261" t="s">
        <v>1</v>
      </c>
      <c r="F680" s="262" t="s">
        <v>173</v>
      </c>
      <c r="G680" s="260"/>
      <c r="H680" s="263">
        <v>2</v>
      </c>
      <c r="I680" s="264"/>
      <c r="J680" s="260"/>
      <c r="K680" s="260"/>
      <c r="L680" s="265"/>
      <c r="M680" s="266"/>
      <c r="N680" s="267"/>
      <c r="O680" s="267"/>
      <c r="P680" s="267"/>
      <c r="Q680" s="267"/>
      <c r="R680" s="267"/>
      <c r="S680" s="267"/>
      <c r="T680" s="268"/>
      <c r="AT680" s="269" t="s">
        <v>169</v>
      </c>
      <c r="AU680" s="269" t="s">
        <v>93</v>
      </c>
      <c r="AV680" s="14" t="s">
        <v>174</v>
      </c>
      <c r="AW680" s="14" t="s">
        <v>4</v>
      </c>
      <c r="AX680" s="14" t="s">
        <v>90</v>
      </c>
      <c r="AY680" s="269" t="s">
        <v>160</v>
      </c>
    </row>
    <row r="681" s="1" customFormat="1" ht="16.5" customHeight="1">
      <c r="B681" s="38"/>
      <c r="C681" s="270" t="s">
        <v>674</v>
      </c>
      <c r="D681" s="270" t="s">
        <v>234</v>
      </c>
      <c r="E681" s="271" t="s">
        <v>675</v>
      </c>
      <c r="F681" s="272" t="s">
        <v>676</v>
      </c>
      <c r="G681" s="273" t="s">
        <v>677</v>
      </c>
      <c r="H681" s="274">
        <v>2</v>
      </c>
      <c r="I681" s="275"/>
      <c r="J681" s="276">
        <f>ROUND(I681*H681,2)</f>
        <v>0</v>
      </c>
      <c r="K681" s="272" t="s">
        <v>1</v>
      </c>
      <c r="L681" s="277"/>
      <c r="M681" s="278" t="s">
        <v>1</v>
      </c>
      <c r="N681" s="279" t="s">
        <v>47</v>
      </c>
      <c r="O681" s="86"/>
      <c r="P681" s="233">
        <f>O681*H681</f>
        <v>0</v>
      </c>
      <c r="Q681" s="233">
        <v>0</v>
      </c>
      <c r="R681" s="233">
        <f>Q681*H681</f>
        <v>0</v>
      </c>
      <c r="S681" s="233">
        <v>0</v>
      </c>
      <c r="T681" s="234">
        <f>S681*H681</f>
        <v>0</v>
      </c>
      <c r="AR681" s="235" t="s">
        <v>220</v>
      </c>
      <c r="AT681" s="235" t="s">
        <v>234</v>
      </c>
      <c r="AU681" s="235" t="s">
        <v>93</v>
      </c>
      <c r="AY681" s="16" t="s">
        <v>160</v>
      </c>
      <c r="BE681" s="236">
        <f>IF(N681="základní",J681,0)</f>
        <v>0</v>
      </c>
      <c r="BF681" s="236">
        <f>IF(N681="snížená",J681,0)</f>
        <v>0</v>
      </c>
      <c r="BG681" s="236">
        <f>IF(N681="zákl. přenesená",J681,0)</f>
        <v>0</v>
      </c>
      <c r="BH681" s="236">
        <f>IF(N681="sníž. přenesená",J681,0)</f>
        <v>0</v>
      </c>
      <c r="BI681" s="236">
        <f>IF(N681="nulová",J681,0)</f>
        <v>0</v>
      </c>
      <c r="BJ681" s="16" t="s">
        <v>90</v>
      </c>
      <c r="BK681" s="236">
        <f>ROUND(I681*H681,2)</f>
        <v>0</v>
      </c>
      <c r="BL681" s="16" t="s">
        <v>174</v>
      </c>
      <c r="BM681" s="235" t="s">
        <v>678</v>
      </c>
    </row>
    <row r="682" s="13" customFormat="1">
      <c r="B682" s="248"/>
      <c r="C682" s="249"/>
      <c r="D682" s="239" t="s">
        <v>169</v>
      </c>
      <c r="E682" s="250" t="s">
        <v>1</v>
      </c>
      <c r="F682" s="251" t="s">
        <v>93</v>
      </c>
      <c r="G682" s="249"/>
      <c r="H682" s="252">
        <v>2</v>
      </c>
      <c r="I682" s="253"/>
      <c r="J682" s="249"/>
      <c r="K682" s="249"/>
      <c r="L682" s="254"/>
      <c r="M682" s="255"/>
      <c r="N682" s="256"/>
      <c r="O682" s="256"/>
      <c r="P682" s="256"/>
      <c r="Q682" s="256"/>
      <c r="R682" s="256"/>
      <c r="S682" s="256"/>
      <c r="T682" s="257"/>
      <c r="AT682" s="258" t="s">
        <v>169</v>
      </c>
      <c r="AU682" s="258" t="s">
        <v>93</v>
      </c>
      <c r="AV682" s="13" t="s">
        <v>93</v>
      </c>
      <c r="AW682" s="13" t="s">
        <v>38</v>
      </c>
      <c r="AX682" s="13" t="s">
        <v>82</v>
      </c>
      <c r="AY682" s="258" t="s">
        <v>160</v>
      </c>
    </row>
    <row r="683" s="14" customFormat="1">
      <c r="B683" s="259"/>
      <c r="C683" s="260"/>
      <c r="D683" s="239" t="s">
        <v>169</v>
      </c>
      <c r="E683" s="261" t="s">
        <v>1</v>
      </c>
      <c r="F683" s="262" t="s">
        <v>173</v>
      </c>
      <c r="G683" s="260"/>
      <c r="H683" s="263">
        <v>2</v>
      </c>
      <c r="I683" s="264"/>
      <c r="J683" s="260"/>
      <c r="K683" s="260"/>
      <c r="L683" s="265"/>
      <c r="M683" s="266"/>
      <c r="N683" s="267"/>
      <c r="O683" s="267"/>
      <c r="P683" s="267"/>
      <c r="Q683" s="267"/>
      <c r="R683" s="267"/>
      <c r="S683" s="267"/>
      <c r="T683" s="268"/>
      <c r="AT683" s="269" t="s">
        <v>169</v>
      </c>
      <c r="AU683" s="269" t="s">
        <v>93</v>
      </c>
      <c r="AV683" s="14" t="s">
        <v>174</v>
      </c>
      <c r="AW683" s="14" t="s">
        <v>4</v>
      </c>
      <c r="AX683" s="14" t="s">
        <v>90</v>
      </c>
      <c r="AY683" s="269" t="s">
        <v>160</v>
      </c>
    </row>
    <row r="684" s="11" customFormat="1" ht="22.8" customHeight="1">
      <c r="B684" s="208"/>
      <c r="C684" s="209"/>
      <c r="D684" s="210" t="s">
        <v>81</v>
      </c>
      <c r="E684" s="222" t="s">
        <v>679</v>
      </c>
      <c r="F684" s="222" t="s">
        <v>680</v>
      </c>
      <c r="G684" s="209"/>
      <c r="H684" s="209"/>
      <c r="I684" s="212"/>
      <c r="J684" s="223">
        <f>BK684</f>
        <v>0</v>
      </c>
      <c r="K684" s="209"/>
      <c r="L684" s="214"/>
      <c r="M684" s="215"/>
      <c r="N684" s="216"/>
      <c r="O684" s="216"/>
      <c r="P684" s="217">
        <f>SUM(P685:P700)</f>
        <v>0</v>
      </c>
      <c r="Q684" s="216"/>
      <c r="R684" s="217">
        <f>SUM(R685:R700)</f>
        <v>0.0059499999999999996</v>
      </c>
      <c r="S684" s="216"/>
      <c r="T684" s="218">
        <f>SUM(T685:T700)</f>
        <v>0</v>
      </c>
      <c r="AR684" s="219" t="s">
        <v>163</v>
      </c>
      <c r="AT684" s="220" t="s">
        <v>81</v>
      </c>
      <c r="AU684" s="220" t="s">
        <v>90</v>
      </c>
      <c r="AY684" s="219" t="s">
        <v>160</v>
      </c>
      <c r="BK684" s="221">
        <f>SUM(BK685:BK700)</f>
        <v>0</v>
      </c>
    </row>
    <row r="685" s="1" customFormat="1" ht="16.5" customHeight="1">
      <c r="B685" s="38"/>
      <c r="C685" s="224" t="s">
        <v>681</v>
      </c>
      <c r="D685" s="224" t="s">
        <v>164</v>
      </c>
      <c r="E685" s="225" t="s">
        <v>682</v>
      </c>
      <c r="F685" s="226" t="s">
        <v>683</v>
      </c>
      <c r="G685" s="227" t="s">
        <v>684</v>
      </c>
      <c r="H685" s="228">
        <v>4</v>
      </c>
      <c r="I685" s="229"/>
      <c r="J685" s="230">
        <f>ROUND(I685*H685,2)</f>
        <v>0</v>
      </c>
      <c r="K685" s="226" t="s">
        <v>1</v>
      </c>
      <c r="L685" s="43"/>
      <c r="M685" s="231" t="s">
        <v>1</v>
      </c>
      <c r="N685" s="232" t="s">
        <v>47</v>
      </c>
      <c r="O685" s="86"/>
      <c r="P685" s="233">
        <f>O685*H685</f>
        <v>0</v>
      </c>
      <c r="Q685" s="233">
        <v>0</v>
      </c>
      <c r="R685" s="233">
        <f>Q685*H685</f>
        <v>0</v>
      </c>
      <c r="S685" s="233">
        <v>0</v>
      </c>
      <c r="T685" s="234">
        <f>S685*H685</f>
        <v>0</v>
      </c>
      <c r="AR685" s="235" t="s">
        <v>685</v>
      </c>
      <c r="AT685" s="235" t="s">
        <v>164</v>
      </c>
      <c r="AU685" s="235" t="s">
        <v>93</v>
      </c>
      <c r="AY685" s="16" t="s">
        <v>160</v>
      </c>
      <c r="BE685" s="236">
        <f>IF(N685="základní",J685,0)</f>
        <v>0</v>
      </c>
      <c r="BF685" s="236">
        <f>IF(N685="snížená",J685,0)</f>
        <v>0</v>
      </c>
      <c r="BG685" s="236">
        <f>IF(N685="zákl. přenesená",J685,0)</f>
        <v>0</v>
      </c>
      <c r="BH685" s="236">
        <f>IF(N685="sníž. přenesená",J685,0)</f>
        <v>0</v>
      </c>
      <c r="BI685" s="236">
        <f>IF(N685="nulová",J685,0)</f>
        <v>0</v>
      </c>
      <c r="BJ685" s="16" t="s">
        <v>90</v>
      </c>
      <c r="BK685" s="236">
        <f>ROUND(I685*H685,2)</f>
        <v>0</v>
      </c>
      <c r="BL685" s="16" t="s">
        <v>685</v>
      </c>
      <c r="BM685" s="235" t="s">
        <v>686</v>
      </c>
    </row>
    <row r="686" s="1" customFormat="1" ht="16.5" customHeight="1">
      <c r="B686" s="38"/>
      <c r="C686" s="270" t="s">
        <v>687</v>
      </c>
      <c r="D686" s="270" t="s">
        <v>234</v>
      </c>
      <c r="E686" s="271" t="s">
        <v>688</v>
      </c>
      <c r="F686" s="272" t="s">
        <v>689</v>
      </c>
      <c r="G686" s="273" t="s">
        <v>677</v>
      </c>
      <c r="H686" s="274">
        <v>1</v>
      </c>
      <c r="I686" s="275"/>
      <c r="J686" s="276">
        <f>ROUND(I686*H686,2)</f>
        <v>0</v>
      </c>
      <c r="K686" s="272" t="s">
        <v>1</v>
      </c>
      <c r="L686" s="277"/>
      <c r="M686" s="278" t="s">
        <v>1</v>
      </c>
      <c r="N686" s="279" t="s">
        <v>47</v>
      </c>
      <c r="O686" s="86"/>
      <c r="P686" s="233">
        <f>O686*H686</f>
        <v>0</v>
      </c>
      <c r="Q686" s="233">
        <v>0</v>
      </c>
      <c r="R686" s="233">
        <f>Q686*H686</f>
        <v>0</v>
      </c>
      <c r="S686" s="233">
        <v>0</v>
      </c>
      <c r="T686" s="234">
        <f>S686*H686</f>
        <v>0</v>
      </c>
      <c r="AR686" s="235" t="s">
        <v>220</v>
      </c>
      <c r="AT686" s="235" t="s">
        <v>234</v>
      </c>
      <c r="AU686" s="235" t="s">
        <v>93</v>
      </c>
      <c r="AY686" s="16" t="s">
        <v>160</v>
      </c>
      <c r="BE686" s="236">
        <f>IF(N686="základní",J686,0)</f>
        <v>0</v>
      </c>
      <c r="BF686" s="236">
        <f>IF(N686="snížená",J686,0)</f>
        <v>0</v>
      </c>
      <c r="BG686" s="236">
        <f>IF(N686="zákl. přenesená",J686,0)</f>
        <v>0</v>
      </c>
      <c r="BH686" s="236">
        <f>IF(N686="sníž. přenesená",J686,0)</f>
        <v>0</v>
      </c>
      <c r="BI686" s="236">
        <f>IF(N686="nulová",J686,0)</f>
        <v>0</v>
      </c>
      <c r="BJ686" s="16" t="s">
        <v>90</v>
      </c>
      <c r="BK686" s="236">
        <f>ROUND(I686*H686,2)</f>
        <v>0</v>
      </c>
      <c r="BL686" s="16" t="s">
        <v>174</v>
      </c>
      <c r="BM686" s="235" t="s">
        <v>690</v>
      </c>
    </row>
    <row r="687" s="1" customFormat="1" ht="16.5" customHeight="1">
      <c r="B687" s="38"/>
      <c r="C687" s="224" t="s">
        <v>691</v>
      </c>
      <c r="D687" s="224" t="s">
        <v>164</v>
      </c>
      <c r="E687" s="225" t="s">
        <v>692</v>
      </c>
      <c r="F687" s="226" t="s">
        <v>693</v>
      </c>
      <c r="G687" s="227" t="s">
        <v>684</v>
      </c>
      <c r="H687" s="228">
        <v>4</v>
      </c>
      <c r="I687" s="229"/>
      <c r="J687" s="230">
        <f>ROUND(I687*H687,2)</f>
        <v>0</v>
      </c>
      <c r="K687" s="226" t="s">
        <v>1</v>
      </c>
      <c r="L687" s="43"/>
      <c r="M687" s="231" t="s">
        <v>1</v>
      </c>
      <c r="N687" s="232" t="s">
        <v>47</v>
      </c>
      <c r="O687" s="86"/>
      <c r="P687" s="233">
        <f>O687*H687</f>
        <v>0</v>
      </c>
      <c r="Q687" s="233">
        <v>0</v>
      </c>
      <c r="R687" s="233">
        <f>Q687*H687</f>
        <v>0</v>
      </c>
      <c r="S687" s="233">
        <v>0</v>
      </c>
      <c r="T687" s="234">
        <f>S687*H687</f>
        <v>0</v>
      </c>
      <c r="AR687" s="235" t="s">
        <v>685</v>
      </c>
      <c r="AT687" s="235" t="s">
        <v>164</v>
      </c>
      <c r="AU687" s="235" t="s">
        <v>93</v>
      </c>
      <c r="AY687" s="16" t="s">
        <v>160</v>
      </c>
      <c r="BE687" s="236">
        <f>IF(N687="základní",J687,0)</f>
        <v>0</v>
      </c>
      <c r="BF687" s="236">
        <f>IF(N687="snížená",J687,0)</f>
        <v>0</v>
      </c>
      <c r="BG687" s="236">
        <f>IF(N687="zákl. přenesená",J687,0)</f>
        <v>0</v>
      </c>
      <c r="BH687" s="236">
        <f>IF(N687="sníž. přenesená",J687,0)</f>
        <v>0</v>
      </c>
      <c r="BI687" s="236">
        <f>IF(N687="nulová",J687,0)</f>
        <v>0</v>
      </c>
      <c r="BJ687" s="16" t="s">
        <v>90</v>
      </c>
      <c r="BK687" s="236">
        <f>ROUND(I687*H687,2)</f>
        <v>0</v>
      </c>
      <c r="BL687" s="16" t="s">
        <v>685</v>
      </c>
      <c r="BM687" s="235" t="s">
        <v>694</v>
      </c>
    </row>
    <row r="688" s="1" customFormat="1" ht="16.5" customHeight="1">
      <c r="B688" s="38"/>
      <c r="C688" s="224" t="s">
        <v>695</v>
      </c>
      <c r="D688" s="224" t="s">
        <v>164</v>
      </c>
      <c r="E688" s="225" t="s">
        <v>696</v>
      </c>
      <c r="F688" s="226" t="s">
        <v>697</v>
      </c>
      <c r="G688" s="227" t="s">
        <v>684</v>
      </c>
      <c r="H688" s="228">
        <v>4</v>
      </c>
      <c r="I688" s="229"/>
      <c r="J688" s="230">
        <f>ROUND(I688*H688,2)</f>
        <v>0</v>
      </c>
      <c r="K688" s="226" t="s">
        <v>1</v>
      </c>
      <c r="L688" s="43"/>
      <c r="M688" s="231" t="s">
        <v>1</v>
      </c>
      <c r="N688" s="232" t="s">
        <v>47</v>
      </c>
      <c r="O688" s="86"/>
      <c r="P688" s="233">
        <f>O688*H688</f>
        <v>0</v>
      </c>
      <c r="Q688" s="233">
        <v>0</v>
      </c>
      <c r="R688" s="233">
        <f>Q688*H688</f>
        <v>0</v>
      </c>
      <c r="S688" s="233">
        <v>0</v>
      </c>
      <c r="T688" s="234">
        <f>S688*H688</f>
        <v>0</v>
      </c>
      <c r="AR688" s="235" t="s">
        <v>685</v>
      </c>
      <c r="AT688" s="235" t="s">
        <v>164</v>
      </c>
      <c r="AU688" s="235" t="s">
        <v>93</v>
      </c>
      <c r="AY688" s="16" t="s">
        <v>160</v>
      </c>
      <c r="BE688" s="236">
        <f>IF(N688="základní",J688,0)</f>
        <v>0</v>
      </c>
      <c r="BF688" s="236">
        <f>IF(N688="snížená",J688,0)</f>
        <v>0</v>
      </c>
      <c r="BG688" s="236">
        <f>IF(N688="zákl. přenesená",J688,0)</f>
        <v>0</v>
      </c>
      <c r="BH688" s="236">
        <f>IF(N688="sníž. přenesená",J688,0)</f>
        <v>0</v>
      </c>
      <c r="BI688" s="236">
        <f>IF(N688="nulová",J688,0)</f>
        <v>0</v>
      </c>
      <c r="BJ688" s="16" t="s">
        <v>90</v>
      </c>
      <c r="BK688" s="236">
        <f>ROUND(I688*H688,2)</f>
        <v>0</v>
      </c>
      <c r="BL688" s="16" t="s">
        <v>685</v>
      </c>
      <c r="BM688" s="235" t="s">
        <v>698</v>
      </c>
    </row>
    <row r="689" s="1" customFormat="1" ht="16.5" customHeight="1">
      <c r="B689" s="38"/>
      <c r="C689" s="224" t="s">
        <v>699</v>
      </c>
      <c r="D689" s="224" t="s">
        <v>164</v>
      </c>
      <c r="E689" s="225" t="s">
        <v>700</v>
      </c>
      <c r="F689" s="226" t="s">
        <v>701</v>
      </c>
      <c r="G689" s="227" t="s">
        <v>684</v>
      </c>
      <c r="H689" s="228">
        <v>6</v>
      </c>
      <c r="I689" s="229"/>
      <c r="J689" s="230">
        <f>ROUND(I689*H689,2)</f>
        <v>0</v>
      </c>
      <c r="K689" s="226" t="s">
        <v>1</v>
      </c>
      <c r="L689" s="43"/>
      <c r="M689" s="231" t="s">
        <v>1</v>
      </c>
      <c r="N689" s="232" t="s">
        <v>47</v>
      </c>
      <c r="O689" s="86"/>
      <c r="P689" s="233">
        <f>O689*H689</f>
        <v>0</v>
      </c>
      <c r="Q689" s="233">
        <v>0</v>
      </c>
      <c r="R689" s="233">
        <f>Q689*H689</f>
        <v>0</v>
      </c>
      <c r="S689" s="233">
        <v>0</v>
      </c>
      <c r="T689" s="234">
        <f>S689*H689</f>
        <v>0</v>
      </c>
      <c r="AR689" s="235" t="s">
        <v>685</v>
      </c>
      <c r="AT689" s="235" t="s">
        <v>164</v>
      </c>
      <c r="AU689" s="235" t="s">
        <v>93</v>
      </c>
      <c r="AY689" s="16" t="s">
        <v>160</v>
      </c>
      <c r="BE689" s="236">
        <f>IF(N689="základní",J689,0)</f>
        <v>0</v>
      </c>
      <c r="BF689" s="236">
        <f>IF(N689="snížená",J689,0)</f>
        <v>0</v>
      </c>
      <c r="BG689" s="236">
        <f>IF(N689="zákl. přenesená",J689,0)</f>
        <v>0</v>
      </c>
      <c r="BH689" s="236">
        <f>IF(N689="sníž. přenesená",J689,0)</f>
        <v>0</v>
      </c>
      <c r="BI689" s="236">
        <f>IF(N689="nulová",J689,0)</f>
        <v>0</v>
      </c>
      <c r="BJ689" s="16" t="s">
        <v>90</v>
      </c>
      <c r="BK689" s="236">
        <f>ROUND(I689*H689,2)</f>
        <v>0</v>
      </c>
      <c r="BL689" s="16" t="s">
        <v>685</v>
      </c>
      <c r="BM689" s="235" t="s">
        <v>702</v>
      </c>
    </row>
    <row r="690" s="1" customFormat="1" ht="16.5" customHeight="1">
      <c r="B690" s="38"/>
      <c r="C690" s="224" t="s">
        <v>703</v>
      </c>
      <c r="D690" s="224" t="s">
        <v>164</v>
      </c>
      <c r="E690" s="225" t="s">
        <v>704</v>
      </c>
      <c r="F690" s="226" t="s">
        <v>705</v>
      </c>
      <c r="G690" s="227" t="s">
        <v>178</v>
      </c>
      <c r="H690" s="228">
        <v>2</v>
      </c>
      <c r="I690" s="229"/>
      <c r="J690" s="230">
        <f>ROUND(I690*H690,2)</f>
        <v>0</v>
      </c>
      <c r="K690" s="226" t="s">
        <v>1</v>
      </c>
      <c r="L690" s="43"/>
      <c r="M690" s="231" t="s">
        <v>1</v>
      </c>
      <c r="N690" s="232" t="s">
        <v>47</v>
      </c>
      <c r="O690" s="86"/>
      <c r="P690" s="233">
        <f>O690*H690</f>
        <v>0</v>
      </c>
      <c r="Q690" s="233">
        <v>0</v>
      </c>
      <c r="R690" s="233">
        <f>Q690*H690</f>
        <v>0</v>
      </c>
      <c r="S690" s="233">
        <v>0</v>
      </c>
      <c r="T690" s="234">
        <f>S690*H690</f>
        <v>0</v>
      </c>
      <c r="AR690" s="235" t="s">
        <v>167</v>
      </c>
      <c r="AT690" s="235" t="s">
        <v>164</v>
      </c>
      <c r="AU690" s="235" t="s">
        <v>93</v>
      </c>
      <c r="AY690" s="16" t="s">
        <v>160</v>
      </c>
      <c r="BE690" s="236">
        <f>IF(N690="základní",J690,0)</f>
        <v>0</v>
      </c>
      <c r="BF690" s="236">
        <f>IF(N690="snížená",J690,0)</f>
        <v>0</v>
      </c>
      <c r="BG690" s="236">
        <f>IF(N690="zákl. přenesená",J690,0)</f>
        <v>0</v>
      </c>
      <c r="BH690" s="236">
        <f>IF(N690="sníž. přenesená",J690,0)</f>
        <v>0</v>
      </c>
      <c r="BI690" s="236">
        <f>IF(N690="nulová",J690,0)</f>
        <v>0</v>
      </c>
      <c r="BJ690" s="16" t="s">
        <v>90</v>
      </c>
      <c r="BK690" s="236">
        <f>ROUND(I690*H690,2)</f>
        <v>0</v>
      </c>
      <c r="BL690" s="16" t="s">
        <v>167</v>
      </c>
      <c r="BM690" s="235" t="s">
        <v>706</v>
      </c>
    </row>
    <row r="691" s="1" customFormat="1" ht="16.5" customHeight="1">
      <c r="B691" s="38"/>
      <c r="C691" s="270" t="s">
        <v>353</v>
      </c>
      <c r="D691" s="270" t="s">
        <v>234</v>
      </c>
      <c r="E691" s="271" t="s">
        <v>707</v>
      </c>
      <c r="F691" s="272" t="s">
        <v>708</v>
      </c>
      <c r="G691" s="273" t="s">
        <v>178</v>
      </c>
      <c r="H691" s="274">
        <v>2</v>
      </c>
      <c r="I691" s="275"/>
      <c r="J691" s="276">
        <f>ROUND(I691*H691,2)</f>
        <v>0</v>
      </c>
      <c r="K691" s="272" t="s">
        <v>1</v>
      </c>
      <c r="L691" s="277"/>
      <c r="M691" s="278" t="s">
        <v>1</v>
      </c>
      <c r="N691" s="279" t="s">
        <v>47</v>
      </c>
      <c r="O691" s="86"/>
      <c r="P691" s="233">
        <f>O691*H691</f>
        <v>0</v>
      </c>
      <c r="Q691" s="233">
        <v>0</v>
      </c>
      <c r="R691" s="233">
        <f>Q691*H691</f>
        <v>0</v>
      </c>
      <c r="S691" s="233">
        <v>0</v>
      </c>
      <c r="T691" s="234">
        <f>S691*H691</f>
        <v>0</v>
      </c>
      <c r="AR691" s="235" t="s">
        <v>685</v>
      </c>
      <c r="AT691" s="235" t="s">
        <v>234</v>
      </c>
      <c r="AU691" s="235" t="s">
        <v>93</v>
      </c>
      <c r="AY691" s="16" t="s">
        <v>160</v>
      </c>
      <c r="BE691" s="236">
        <f>IF(N691="základní",J691,0)</f>
        <v>0</v>
      </c>
      <c r="BF691" s="236">
        <f>IF(N691="snížená",J691,0)</f>
        <v>0</v>
      </c>
      <c r="BG691" s="236">
        <f>IF(N691="zákl. přenesená",J691,0)</f>
        <v>0</v>
      </c>
      <c r="BH691" s="236">
        <f>IF(N691="sníž. přenesená",J691,0)</f>
        <v>0</v>
      </c>
      <c r="BI691" s="236">
        <f>IF(N691="nulová",J691,0)</f>
        <v>0</v>
      </c>
      <c r="BJ691" s="16" t="s">
        <v>90</v>
      </c>
      <c r="BK691" s="236">
        <f>ROUND(I691*H691,2)</f>
        <v>0</v>
      </c>
      <c r="BL691" s="16" t="s">
        <v>685</v>
      </c>
      <c r="BM691" s="235" t="s">
        <v>709</v>
      </c>
    </row>
    <row r="692" s="13" customFormat="1">
      <c r="B692" s="248"/>
      <c r="C692" s="249"/>
      <c r="D692" s="239" t="s">
        <v>169</v>
      </c>
      <c r="E692" s="250" t="s">
        <v>1</v>
      </c>
      <c r="F692" s="251" t="s">
        <v>710</v>
      </c>
      <c r="G692" s="249"/>
      <c r="H692" s="252">
        <v>2</v>
      </c>
      <c r="I692" s="253"/>
      <c r="J692" s="249"/>
      <c r="K692" s="249"/>
      <c r="L692" s="254"/>
      <c r="M692" s="255"/>
      <c r="N692" s="256"/>
      <c r="O692" s="256"/>
      <c r="P692" s="256"/>
      <c r="Q692" s="256"/>
      <c r="R692" s="256"/>
      <c r="S692" s="256"/>
      <c r="T692" s="257"/>
      <c r="AT692" s="258" t="s">
        <v>169</v>
      </c>
      <c r="AU692" s="258" t="s">
        <v>93</v>
      </c>
      <c r="AV692" s="13" t="s">
        <v>93</v>
      </c>
      <c r="AW692" s="13" t="s">
        <v>38</v>
      </c>
      <c r="AX692" s="13" t="s">
        <v>90</v>
      </c>
      <c r="AY692" s="258" t="s">
        <v>160</v>
      </c>
    </row>
    <row r="693" s="1" customFormat="1" ht="24" customHeight="1">
      <c r="B693" s="38"/>
      <c r="C693" s="224" t="s">
        <v>711</v>
      </c>
      <c r="D693" s="224" t="s">
        <v>164</v>
      </c>
      <c r="E693" s="225" t="s">
        <v>712</v>
      </c>
      <c r="F693" s="226" t="s">
        <v>713</v>
      </c>
      <c r="G693" s="227" t="s">
        <v>178</v>
      </c>
      <c r="H693" s="228">
        <v>2</v>
      </c>
      <c r="I693" s="229"/>
      <c r="J693" s="230">
        <f>ROUND(I693*H693,2)</f>
        <v>0</v>
      </c>
      <c r="K693" s="226" t="s">
        <v>231</v>
      </c>
      <c r="L693" s="43"/>
      <c r="M693" s="231" t="s">
        <v>1</v>
      </c>
      <c r="N693" s="232" t="s">
        <v>47</v>
      </c>
      <c r="O693" s="86"/>
      <c r="P693" s="233">
        <f>O693*H693</f>
        <v>0</v>
      </c>
      <c r="Q693" s="233">
        <v>0</v>
      </c>
      <c r="R693" s="233">
        <f>Q693*H693</f>
        <v>0</v>
      </c>
      <c r="S693" s="233">
        <v>0</v>
      </c>
      <c r="T693" s="234">
        <f>S693*H693</f>
        <v>0</v>
      </c>
      <c r="AR693" s="235" t="s">
        <v>90</v>
      </c>
      <c r="AT693" s="235" t="s">
        <v>164</v>
      </c>
      <c r="AU693" s="235" t="s">
        <v>93</v>
      </c>
      <c r="AY693" s="16" t="s">
        <v>160</v>
      </c>
      <c r="BE693" s="236">
        <f>IF(N693="základní",J693,0)</f>
        <v>0</v>
      </c>
      <c r="BF693" s="236">
        <f>IF(N693="snížená",J693,0)</f>
        <v>0</v>
      </c>
      <c r="BG693" s="236">
        <f>IF(N693="zákl. přenesená",J693,0)</f>
        <v>0</v>
      </c>
      <c r="BH693" s="236">
        <f>IF(N693="sníž. přenesená",J693,0)</f>
        <v>0</v>
      </c>
      <c r="BI693" s="236">
        <f>IF(N693="nulová",J693,0)</f>
        <v>0</v>
      </c>
      <c r="BJ693" s="16" t="s">
        <v>90</v>
      </c>
      <c r="BK693" s="236">
        <f>ROUND(I693*H693,2)</f>
        <v>0</v>
      </c>
      <c r="BL693" s="16" t="s">
        <v>90</v>
      </c>
      <c r="BM693" s="235" t="s">
        <v>714</v>
      </c>
    </row>
    <row r="694" s="1" customFormat="1" ht="24" customHeight="1">
      <c r="B694" s="38"/>
      <c r="C694" s="224" t="s">
        <v>532</v>
      </c>
      <c r="D694" s="224" t="s">
        <v>164</v>
      </c>
      <c r="E694" s="225" t="s">
        <v>715</v>
      </c>
      <c r="F694" s="226" t="s">
        <v>716</v>
      </c>
      <c r="G694" s="227" t="s">
        <v>178</v>
      </c>
      <c r="H694" s="228">
        <v>2</v>
      </c>
      <c r="I694" s="229"/>
      <c r="J694" s="230">
        <f>ROUND(I694*H694,2)</f>
        <v>0</v>
      </c>
      <c r="K694" s="226" t="s">
        <v>231</v>
      </c>
      <c r="L694" s="43"/>
      <c r="M694" s="231" t="s">
        <v>1</v>
      </c>
      <c r="N694" s="232" t="s">
        <v>47</v>
      </c>
      <c r="O694" s="86"/>
      <c r="P694" s="233">
        <f>O694*H694</f>
        <v>0</v>
      </c>
      <c r="Q694" s="233">
        <v>0</v>
      </c>
      <c r="R694" s="233">
        <f>Q694*H694</f>
        <v>0</v>
      </c>
      <c r="S694" s="233">
        <v>0</v>
      </c>
      <c r="T694" s="234">
        <f>S694*H694</f>
        <v>0</v>
      </c>
      <c r="AR694" s="235" t="s">
        <v>90</v>
      </c>
      <c r="AT694" s="235" t="s">
        <v>164</v>
      </c>
      <c r="AU694" s="235" t="s">
        <v>93</v>
      </c>
      <c r="AY694" s="16" t="s">
        <v>160</v>
      </c>
      <c r="BE694" s="236">
        <f>IF(N694="základní",J694,0)</f>
        <v>0</v>
      </c>
      <c r="BF694" s="236">
        <f>IF(N694="snížená",J694,0)</f>
        <v>0</v>
      </c>
      <c r="BG694" s="236">
        <f>IF(N694="zákl. přenesená",J694,0)</f>
        <v>0</v>
      </c>
      <c r="BH694" s="236">
        <f>IF(N694="sníž. přenesená",J694,0)</f>
        <v>0</v>
      </c>
      <c r="BI694" s="236">
        <f>IF(N694="nulová",J694,0)</f>
        <v>0</v>
      </c>
      <c r="BJ694" s="16" t="s">
        <v>90</v>
      </c>
      <c r="BK694" s="236">
        <f>ROUND(I694*H694,2)</f>
        <v>0</v>
      </c>
      <c r="BL694" s="16" t="s">
        <v>90</v>
      </c>
      <c r="BM694" s="235" t="s">
        <v>717</v>
      </c>
    </row>
    <row r="695" s="1" customFormat="1" ht="16.5" customHeight="1">
      <c r="B695" s="38"/>
      <c r="C695" s="270" t="s">
        <v>718</v>
      </c>
      <c r="D695" s="270" t="s">
        <v>234</v>
      </c>
      <c r="E695" s="271" t="s">
        <v>719</v>
      </c>
      <c r="F695" s="272" t="s">
        <v>720</v>
      </c>
      <c r="G695" s="273" t="s">
        <v>103</v>
      </c>
      <c r="H695" s="274">
        <v>34</v>
      </c>
      <c r="I695" s="275"/>
      <c r="J695" s="276">
        <f>ROUND(I695*H695,2)</f>
        <v>0</v>
      </c>
      <c r="K695" s="272" t="s">
        <v>721</v>
      </c>
      <c r="L695" s="277"/>
      <c r="M695" s="278" t="s">
        <v>1</v>
      </c>
      <c r="N695" s="279" t="s">
        <v>47</v>
      </c>
      <c r="O695" s="86"/>
      <c r="P695" s="233">
        <f>O695*H695</f>
        <v>0</v>
      </c>
      <c r="Q695" s="233">
        <v>0.000175</v>
      </c>
      <c r="R695" s="233">
        <f>Q695*H695</f>
        <v>0.0059499999999999996</v>
      </c>
      <c r="S695" s="233">
        <v>0</v>
      </c>
      <c r="T695" s="234">
        <f>S695*H695</f>
        <v>0</v>
      </c>
      <c r="AR695" s="235" t="s">
        <v>685</v>
      </c>
      <c r="AT695" s="235" t="s">
        <v>234</v>
      </c>
      <c r="AU695" s="235" t="s">
        <v>93</v>
      </c>
      <c r="AY695" s="16" t="s">
        <v>160</v>
      </c>
      <c r="BE695" s="236">
        <f>IF(N695="základní",J695,0)</f>
        <v>0</v>
      </c>
      <c r="BF695" s="236">
        <f>IF(N695="snížená",J695,0)</f>
        <v>0</v>
      </c>
      <c r="BG695" s="236">
        <f>IF(N695="zákl. přenesená",J695,0)</f>
        <v>0</v>
      </c>
      <c r="BH695" s="236">
        <f>IF(N695="sníž. přenesená",J695,0)</f>
        <v>0</v>
      </c>
      <c r="BI695" s="236">
        <f>IF(N695="nulová",J695,0)</f>
        <v>0</v>
      </c>
      <c r="BJ695" s="16" t="s">
        <v>90</v>
      </c>
      <c r="BK695" s="236">
        <f>ROUND(I695*H695,2)</f>
        <v>0</v>
      </c>
      <c r="BL695" s="16" t="s">
        <v>685</v>
      </c>
      <c r="BM695" s="235" t="s">
        <v>722</v>
      </c>
    </row>
    <row r="696" s="12" customFormat="1">
      <c r="B696" s="237"/>
      <c r="C696" s="238"/>
      <c r="D696" s="239" t="s">
        <v>169</v>
      </c>
      <c r="E696" s="240" t="s">
        <v>1</v>
      </c>
      <c r="F696" s="241" t="s">
        <v>723</v>
      </c>
      <c r="G696" s="238"/>
      <c r="H696" s="240" t="s">
        <v>1</v>
      </c>
      <c r="I696" s="242"/>
      <c r="J696" s="238"/>
      <c r="K696" s="238"/>
      <c r="L696" s="243"/>
      <c r="M696" s="244"/>
      <c r="N696" s="245"/>
      <c r="O696" s="245"/>
      <c r="P696" s="245"/>
      <c r="Q696" s="245"/>
      <c r="R696" s="245"/>
      <c r="S696" s="245"/>
      <c r="T696" s="246"/>
      <c r="AT696" s="247" t="s">
        <v>169</v>
      </c>
      <c r="AU696" s="247" t="s">
        <v>93</v>
      </c>
      <c r="AV696" s="12" t="s">
        <v>90</v>
      </c>
      <c r="AW696" s="12" t="s">
        <v>38</v>
      </c>
      <c r="AX696" s="12" t="s">
        <v>82</v>
      </c>
      <c r="AY696" s="247" t="s">
        <v>160</v>
      </c>
    </row>
    <row r="697" s="13" customFormat="1">
      <c r="B697" s="248"/>
      <c r="C697" s="249"/>
      <c r="D697" s="239" t="s">
        <v>169</v>
      </c>
      <c r="E697" s="250" t="s">
        <v>1</v>
      </c>
      <c r="F697" s="251" t="s">
        <v>724</v>
      </c>
      <c r="G697" s="249"/>
      <c r="H697" s="252">
        <v>34</v>
      </c>
      <c r="I697" s="253"/>
      <c r="J697" s="249"/>
      <c r="K697" s="249"/>
      <c r="L697" s="254"/>
      <c r="M697" s="255"/>
      <c r="N697" s="256"/>
      <c r="O697" s="256"/>
      <c r="P697" s="256"/>
      <c r="Q697" s="256"/>
      <c r="R697" s="256"/>
      <c r="S697" s="256"/>
      <c r="T697" s="257"/>
      <c r="AT697" s="258" t="s">
        <v>169</v>
      </c>
      <c r="AU697" s="258" t="s">
        <v>93</v>
      </c>
      <c r="AV697" s="13" t="s">
        <v>93</v>
      </c>
      <c r="AW697" s="13" t="s">
        <v>38</v>
      </c>
      <c r="AX697" s="13" t="s">
        <v>90</v>
      </c>
      <c r="AY697" s="258" t="s">
        <v>160</v>
      </c>
    </row>
    <row r="698" s="1" customFormat="1" ht="16.5" customHeight="1">
      <c r="B698" s="38"/>
      <c r="C698" s="224" t="s">
        <v>537</v>
      </c>
      <c r="D698" s="224" t="s">
        <v>164</v>
      </c>
      <c r="E698" s="225" t="s">
        <v>725</v>
      </c>
      <c r="F698" s="226" t="s">
        <v>726</v>
      </c>
      <c r="G698" s="227" t="s">
        <v>178</v>
      </c>
      <c r="H698" s="228">
        <v>18</v>
      </c>
      <c r="I698" s="229"/>
      <c r="J698" s="230">
        <f>ROUND(I698*H698,2)</f>
        <v>0</v>
      </c>
      <c r="K698" s="226" t="s">
        <v>1</v>
      </c>
      <c r="L698" s="43"/>
      <c r="M698" s="231" t="s">
        <v>1</v>
      </c>
      <c r="N698" s="232" t="s">
        <v>47</v>
      </c>
      <c r="O698" s="86"/>
      <c r="P698" s="233">
        <f>O698*H698</f>
        <v>0</v>
      </c>
      <c r="Q698" s="233">
        <v>0</v>
      </c>
      <c r="R698" s="233">
        <f>Q698*H698</f>
        <v>0</v>
      </c>
      <c r="S698" s="233">
        <v>0</v>
      </c>
      <c r="T698" s="234">
        <f>S698*H698</f>
        <v>0</v>
      </c>
      <c r="AR698" s="235" t="s">
        <v>685</v>
      </c>
      <c r="AT698" s="235" t="s">
        <v>164</v>
      </c>
      <c r="AU698" s="235" t="s">
        <v>93</v>
      </c>
      <c r="AY698" s="16" t="s">
        <v>160</v>
      </c>
      <c r="BE698" s="236">
        <f>IF(N698="základní",J698,0)</f>
        <v>0</v>
      </c>
      <c r="BF698" s="236">
        <f>IF(N698="snížená",J698,0)</f>
        <v>0</v>
      </c>
      <c r="BG698" s="236">
        <f>IF(N698="zákl. přenesená",J698,0)</f>
        <v>0</v>
      </c>
      <c r="BH698" s="236">
        <f>IF(N698="sníž. přenesená",J698,0)</f>
        <v>0</v>
      </c>
      <c r="BI698" s="236">
        <f>IF(N698="nulová",J698,0)</f>
        <v>0</v>
      </c>
      <c r="BJ698" s="16" t="s">
        <v>90</v>
      </c>
      <c r="BK698" s="236">
        <f>ROUND(I698*H698,2)</f>
        <v>0</v>
      </c>
      <c r="BL698" s="16" t="s">
        <v>685</v>
      </c>
      <c r="BM698" s="235" t="s">
        <v>727</v>
      </c>
    </row>
    <row r="699" s="12" customFormat="1">
      <c r="B699" s="237"/>
      <c r="C699" s="238"/>
      <c r="D699" s="239" t="s">
        <v>169</v>
      </c>
      <c r="E699" s="240" t="s">
        <v>1</v>
      </c>
      <c r="F699" s="241" t="s">
        <v>728</v>
      </c>
      <c r="G699" s="238"/>
      <c r="H699" s="240" t="s">
        <v>1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AT699" s="247" t="s">
        <v>169</v>
      </c>
      <c r="AU699" s="247" t="s">
        <v>93</v>
      </c>
      <c r="AV699" s="12" t="s">
        <v>90</v>
      </c>
      <c r="AW699" s="12" t="s">
        <v>38</v>
      </c>
      <c r="AX699" s="12" t="s">
        <v>82</v>
      </c>
      <c r="AY699" s="247" t="s">
        <v>160</v>
      </c>
    </row>
    <row r="700" s="13" customFormat="1">
      <c r="B700" s="248"/>
      <c r="C700" s="249"/>
      <c r="D700" s="239" t="s">
        <v>169</v>
      </c>
      <c r="E700" s="250" t="s">
        <v>1</v>
      </c>
      <c r="F700" s="251" t="s">
        <v>729</v>
      </c>
      <c r="G700" s="249"/>
      <c r="H700" s="252">
        <v>18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AT700" s="258" t="s">
        <v>169</v>
      </c>
      <c r="AU700" s="258" t="s">
        <v>93</v>
      </c>
      <c r="AV700" s="13" t="s">
        <v>93</v>
      </c>
      <c r="AW700" s="13" t="s">
        <v>38</v>
      </c>
      <c r="AX700" s="13" t="s">
        <v>90</v>
      </c>
      <c r="AY700" s="258" t="s">
        <v>160</v>
      </c>
    </row>
    <row r="701" s="11" customFormat="1" ht="22.8" customHeight="1">
      <c r="B701" s="208"/>
      <c r="C701" s="209"/>
      <c r="D701" s="210" t="s">
        <v>81</v>
      </c>
      <c r="E701" s="222" t="s">
        <v>611</v>
      </c>
      <c r="F701" s="222" t="s">
        <v>730</v>
      </c>
      <c r="G701" s="209"/>
      <c r="H701" s="209"/>
      <c r="I701" s="212"/>
      <c r="J701" s="223">
        <f>BK701</f>
        <v>0</v>
      </c>
      <c r="K701" s="209"/>
      <c r="L701" s="214"/>
      <c r="M701" s="215"/>
      <c r="N701" s="216"/>
      <c r="O701" s="216"/>
      <c r="P701" s="217">
        <f>SUM(P702:P724)</f>
        <v>0</v>
      </c>
      <c r="Q701" s="216"/>
      <c r="R701" s="217">
        <f>SUM(R702:R724)</f>
        <v>0.011582999999999998</v>
      </c>
      <c r="S701" s="216"/>
      <c r="T701" s="218">
        <f>SUM(T702:T724)</f>
        <v>0</v>
      </c>
      <c r="AR701" s="219" t="s">
        <v>90</v>
      </c>
      <c r="AT701" s="220" t="s">
        <v>81</v>
      </c>
      <c r="AU701" s="220" t="s">
        <v>90</v>
      </c>
      <c r="AY701" s="219" t="s">
        <v>160</v>
      </c>
      <c r="BK701" s="221">
        <f>SUM(BK702:BK724)</f>
        <v>0</v>
      </c>
    </row>
    <row r="702" s="1" customFormat="1" ht="24" customHeight="1">
      <c r="B702" s="38"/>
      <c r="C702" s="224" t="s">
        <v>731</v>
      </c>
      <c r="D702" s="224" t="s">
        <v>164</v>
      </c>
      <c r="E702" s="225" t="s">
        <v>732</v>
      </c>
      <c r="F702" s="226" t="s">
        <v>733</v>
      </c>
      <c r="G702" s="227" t="s">
        <v>178</v>
      </c>
      <c r="H702" s="228">
        <v>2</v>
      </c>
      <c r="I702" s="229"/>
      <c r="J702" s="230">
        <f>ROUND(I702*H702,2)</f>
        <v>0</v>
      </c>
      <c r="K702" s="226" t="s">
        <v>1</v>
      </c>
      <c r="L702" s="43"/>
      <c r="M702" s="231" t="s">
        <v>1</v>
      </c>
      <c r="N702" s="232" t="s">
        <v>47</v>
      </c>
      <c r="O702" s="86"/>
      <c r="P702" s="233">
        <f>O702*H702</f>
        <v>0</v>
      </c>
      <c r="Q702" s="233">
        <v>1.0000000000000001E-05</v>
      </c>
      <c r="R702" s="233">
        <f>Q702*H702</f>
        <v>2.0000000000000002E-05</v>
      </c>
      <c r="S702" s="233">
        <v>0</v>
      </c>
      <c r="T702" s="234">
        <f>S702*H702</f>
        <v>0</v>
      </c>
      <c r="AR702" s="235" t="s">
        <v>174</v>
      </c>
      <c r="AT702" s="235" t="s">
        <v>164</v>
      </c>
      <c r="AU702" s="235" t="s">
        <v>93</v>
      </c>
      <c r="AY702" s="16" t="s">
        <v>160</v>
      </c>
      <c r="BE702" s="236">
        <f>IF(N702="základní",J702,0)</f>
        <v>0</v>
      </c>
      <c r="BF702" s="236">
        <f>IF(N702="snížená",J702,0)</f>
        <v>0</v>
      </c>
      <c r="BG702" s="236">
        <f>IF(N702="zákl. přenesená",J702,0)</f>
        <v>0</v>
      </c>
      <c r="BH702" s="236">
        <f>IF(N702="sníž. přenesená",J702,0)</f>
        <v>0</v>
      </c>
      <c r="BI702" s="236">
        <f>IF(N702="nulová",J702,0)</f>
        <v>0</v>
      </c>
      <c r="BJ702" s="16" t="s">
        <v>90</v>
      </c>
      <c r="BK702" s="236">
        <f>ROUND(I702*H702,2)</f>
        <v>0</v>
      </c>
      <c r="BL702" s="16" t="s">
        <v>174</v>
      </c>
      <c r="BM702" s="235" t="s">
        <v>280</v>
      </c>
    </row>
    <row r="703" s="12" customFormat="1">
      <c r="B703" s="237"/>
      <c r="C703" s="238"/>
      <c r="D703" s="239" t="s">
        <v>169</v>
      </c>
      <c r="E703" s="240" t="s">
        <v>1</v>
      </c>
      <c r="F703" s="241" t="s">
        <v>734</v>
      </c>
      <c r="G703" s="238"/>
      <c r="H703" s="240" t="s">
        <v>1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AT703" s="247" t="s">
        <v>169</v>
      </c>
      <c r="AU703" s="247" t="s">
        <v>93</v>
      </c>
      <c r="AV703" s="12" t="s">
        <v>90</v>
      </c>
      <c r="AW703" s="12" t="s">
        <v>38</v>
      </c>
      <c r="AX703" s="12" t="s">
        <v>82</v>
      </c>
      <c r="AY703" s="247" t="s">
        <v>160</v>
      </c>
    </row>
    <row r="704" s="12" customFormat="1">
      <c r="B704" s="237"/>
      <c r="C704" s="238"/>
      <c r="D704" s="239" t="s">
        <v>169</v>
      </c>
      <c r="E704" s="240" t="s">
        <v>1</v>
      </c>
      <c r="F704" s="241" t="s">
        <v>735</v>
      </c>
      <c r="G704" s="238"/>
      <c r="H704" s="240" t="s">
        <v>1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AT704" s="247" t="s">
        <v>169</v>
      </c>
      <c r="AU704" s="247" t="s">
        <v>93</v>
      </c>
      <c r="AV704" s="12" t="s">
        <v>90</v>
      </c>
      <c r="AW704" s="12" t="s">
        <v>38</v>
      </c>
      <c r="AX704" s="12" t="s">
        <v>82</v>
      </c>
      <c r="AY704" s="247" t="s">
        <v>160</v>
      </c>
    </row>
    <row r="705" s="12" customFormat="1">
      <c r="B705" s="237"/>
      <c r="C705" s="238"/>
      <c r="D705" s="239" t="s">
        <v>169</v>
      </c>
      <c r="E705" s="240" t="s">
        <v>1</v>
      </c>
      <c r="F705" s="241" t="s">
        <v>736</v>
      </c>
      <c r="G705" s="238"/>
      <c r="H705" s="240" t="s">
        <v>1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AT705" s="247" t="s">
        <v>169</v>
      </c>
      <c r="AU705" s="247" t="s">
        <v>93</v>
      </c>
      <c r="AV705" s="12" t="s">
        <v>90</v>
      </c>
      <c r="AW705" s="12" t="s">
        <v>38</v>
      </c>
      <c r="AX705" s="12" t="s">
        <v>82</v>
      </c>
      <c r="AY705" s="247" t="s">
        <v>160</v>
      </c>
    </row>
    <row r="706" s="13" customFormat="1">
      <c r="B706" s="248"/>
      <c r="C706" s="249"/>
      <c r="D706" s="239" t="s">
        <v>169</v>
      </c>
      <c r="E706" s="250" t="s">
        <v>1</v>
      </c>
      <c r="F706" s="251" t="s">
        <v>93</v>
      </c>
      <c r="G706" s="249"/>
      <c r="H706" s="252">
        <v>2</v>
      </c>
      <c r="I706" s="253"/>
      <c r="J706" s="249"/>
      <c r="K706" s="249"/>
      <c r="L706" s="254"/>
      <c r="M706" s="255"/>
      <c r="N706" s="256"/>
      <c r="O706" s="256"/>
      <c r="P706" s="256"/>
      <c r="Q706" s="256"/>
      <c r="R706" s="256"/>
      <c r="S706" s="256"/>
      <c r="T706" s="257"/>
      <c r="AT706" s="258" t="s">
        <v>169</v>
      </c>
      <c r="AU706" s="258" t="s">
        <v>93</v>
      </c>
      <c r="AV706" s="13" t="s">
        <v>93</v>
      </c>
      <c r="AW706" s="13" t="s">
        <v>38</v>
      </c>
      <c r="AX706" s="13" t="s">
        <v>90</v>
      </c>
      <c r="AY706" s="258" t="s">
        <v>160</v>
      </c>
    </row>
    <row r="707" s="1" customFormat="1" ht="24" customHeight="1">
      <c r="B707" s="38"/>
      <c r="C707" s="270" t="s">
        <v>362</v>
      </c>
      <c r="D707" s="270" t="s">
        <v>234</v>
      </c>
      <c r="E707" s="271" t="s">
        <v>737</v>
      </c>
      <c r="F707" s="272" t="s">
        <v>738</v>
      </c>
      <c r="G707" s="273" t="s">
        <v>178</v>
      </c>
      <c r="H707" s="274">
        <v>2</v>
      </c>
      <c r="I707" s="275"/>
      <c r="J707" s="276">
        <f>ROUND(I707*H707,2)</f>
        <v>0</v>
      </c>
      <c r="K707" s="272" t="s">
        <v>1</v>
      </c>
      <c r="L707" s="277"/>
      <c r="M707" s="278" t="s">
        <v>1</v>
      </c>
      <c r="N707" s="279" t="s">
        <v>47</v>
      </c>
      <c r="O707" s="86"/>
      <c r="P707" s="233">
        <f>O707*H707</f>
        <v>0</v>
      </c>
      <c r="Q707" s="233">
        <v>0</v>
      </c>
      <c r="R707" s="233">
        <f>Q707*H707</f>
        <v>0</v>
      </c>
      <c r="S707" s="233">
        <v>0</v>
      </c>
      <c r="T707" s="234">
        <f>S707*H707</f>
        <v>0</v>
      </c>
      <c r="AR707" s="235" t="s">
        <v>220</v>
      </c>
      <c r="AT707" s="235" t="s">
        <v>234</v>
      </c>
      <c r="AU707" s="235" t="s">
        <v>93</v>
      </c>
      <c r="AY707" s="16" t="s">
        <v>160</v>
      </c>
      <c r="BE707" s="236">
        <f>IF(N707="základní",J707,0)</f>
        <v>0</v>
      </c>
      <c r="BF707" s="236">
        <f>IF(N707="snížená",J707,0)</f>
        <v>0</v>
      </c>
      <c r="BG707" s="236">
        <f>IF(N707="zákl. přenesená",J707,0)</f>
        <v>0</v>
      </c>
      <c r="BH707" s="236">
        <f>IF(N707="sníž. přenesená",J707,0)</f>
        <v>0</v>
      </c>
      <c r="BI707" s="236">
        <f>IF(N707="nulová",J707,0)</f>
        <v>0</v>
      </c>
      <c r="BJ707" s="16" t="s">
        <v>90</v>
      </c>
      <c r="BK707" s="236">
        <f>ROUND(I707*H707,2)</f>
        <v>0</v>
      </c>
      <c r="BL707" s="16" t="s">
        <v>174</v>
      </c>
      <c r="BM707" s="235" t="s">
        <v>290</v>
      </c>
    </row>
    <row r="708" s="13" customFormat="1">
      <c r="B708" s="248"/>
      <c r="C708" s="249"/>
      <c r="D708" s="239" t="s">
        <v>169</v>
      </c>
      <c r="E708" s="250" t="s">
        <v>1</v>
      </c>
      <c r="F708" s="251" t="s">
        <v>739</v>
      </c>
      <c r="G708" s="249"/>
      <c r="H708" s="252">
        <v>2</v>
      </c>
      <c r="I708" s="253"/>
      <c r="J708" s="249"/>
      <c r="K708" s="249"/>
      <c r="L708" s="254"/>
      <c r="M708" s="255"/>
      <c r="N708" s="256"/>
      <c r="O708" s="256"/>
      <c r="P708" s="256"/>
      <c r="Q708" s="256"/>
      <c r="R708" s="256"/>
      <c r="S708" s="256"/>
      <c r="T708" s="257"/>
      <c r="AT708" s="258" t="s">
        <v>169</v>
      </c>
      <c r="AU708" s="258" t="s">
        <v>93</v>
      </c>
      <c r="AV708" s="13" t="s">
        <v>93</v>
      </c>
      <c r="AW708" s="13" t="s">
        <v>38</v>
      </c>
      <c r="AX708" s="13" t="s">
        <v>82</v>
      </c>
      <c r="AY708" s="258" t="s">
        <v>160</v>
      </c>
    </row>
    <row r="709" s="14" customFormat="1">
      <c r="B709" s="259"/>
      <c r="C709" s="260"/>
      <c r="D709" s="239" t="s">
        <v>169</v>
      </c>
      <c r="E709" s="261" t="s">
        <v>1</v>
      </c>
      <c r="F709" s="262" t="s">
        <v>173</v>
      </c>
      <c r="G709" s="260"/>
      <c r="H709" s="263">
        <v>2</v>
      </c>
      <c r="I709" s="264"/>
      <c r="J709" s="260"/>
      <c r="K709" s="260"/>
      <c r="L709" s="265"/>
      <c r="M709" s="266"/>
      <c r="N709" s="267"/>
      <c r="O709" s="267"/>
      <c r="P709" s="267"/>
      <c r="Q709" s="267"/>
      <c r="R709" s="267"/>
      <c r="S709" s="267"/>
      <c r="T709" s="268"/>
      <c r="AT709" s="269" t="s">
        <v>169</v>
      </c>
      <c r="AU709" s="269" t="s">
        <v>93</v>
      </c>
      <c r="AV709" s="14" t="s">
        <v>174</v>
      </c>
      <c r="AW709" s="14" t="s">
        <v>38</v>
      </c>
      <c r="AX709" s="14" t="s">
        <v>90</v>
      </c>
      <c r="AY709" s="269" t="s">
        <v>160</v>
      </c>
    </row>
    <row r="710" s="1" customFormat="1" ht="16.5" customHeight="1">
      <c r="B710" s="38"/>
      <c r="C710" s="270" t="s">
        <v>740</v>
      </c>
      <c r="D710" s="270" t="s">
        <v>234</v>
      </c>
      <c r="E710" s="271" t="s">
        <v>741</v>
      </c>
      <c r="F710" s="272" t="s">
        <v>742</v>
      </c>
      <c r="G710" s="273" t="s">
        <v>103</v>
      </c>
      <c r="H710" s="274">
        <v>4</v>
      </c>
      <c r="I710" s="275"/>
      <c r="J710" s="276">
        <f>ROUND(I710*H710,2)</f>
        <v>0</v>
      </c>
      <c r="K710" s="272" t="s">
        <v>1</v>
      </c>
      <c r="L710" s="277"/>
      <c r="M710" s="278" t="s">
        <v>1</v>
      </c>
      <c r="N710" s="279" t="s">
        <v>47</v>
      </c>
      <c r="O710" s="86"/>
      <c r="P710" s="233">
        <f>O710*H710</f>
        <v>0</v>
      </c>
      <c r="Q710" s="233">
        <v>8.0000000000000007E-05</v>
      </c>
      <c r="R710" s="233">
        <f>Q710*H710</f>
        <v>0.00032000000000000003</v>
      </c>
      <c r="S710" s="233">
        <v>0</v>
      </c>
      <c r="T710" s="234">
        <f>S710*H710</f>
        <v>0</v>
      </c>
      <c r="AR710" s="235" t="s">
        <v>220</v>
      </c>
      <c r="AT710" s="235" t="s">
        <v>234</v>
      </c>
      <c r="AU710" s="235" t="s">
        <v>93</v>
      </c>
      <c r="AY710" s="16" t="s">
        <v>160</v>
      </c>
      <c r="BE710" s="236">
        <f>IF(N710="základní",J710,0)</f>
        <v>0</v>
      </c>
      <c r="BF710" s="236">
        <f>IF(N710="snížená",J710,0)</f>
        <v>0</v>
      </c>
      <c r="BG710" s="236">
        <f>IF(N710="zákl. přenesená",J710,0)</f>
        <v>0</v>
      </c>
      <c r="BH710" s="236">
        <f>IF(N710="sníž. přenesená",J710,0)</f>
        <v>0</v>
      </c>
      <c r="BI710" s="236">
        <f>IF(N710="nulová",J710,0)</f>
        <v>0</v>
      </c>
      <c r="BJ710" s="16" t="s">
        <v>90</v>
      </c>
      <c r="BK710" s="236">
        <f>ROUND(I710*H710,2)</f>
        <v>0</v>
      </c>
      <c r="BL710" s="16" t="s">
        <v>174</v>
      </c>
      <c r="BM710" s="235" t="s">
        <v>308</v>
      </c>
    </row>
    <row r="711" s="12" customFormat="1">
      <c r="B711" s="237"/>
      <c r="C711" s="238"/>
      <c r="D711" s="239" t="s">
        <v>169</v>
      </c>
      <c r="E711" s="240" t="s">
        <v>1</v>
      </c>
      <c r="F711" s="241" t="s">
        <v>743</v>
      </c>
      <c r="G711" s="238"/>
      <c r="H711" s="240" t="s">
        <v>1</v>
      </c>
      <c r="I711" s="242"/>
      <c r="J711" s="238"/>
      <c r="K711" s="238"/>
      <c r="L711" s="243"/>
      <c r="M711" s="244"/>
      <c r="N711" s="245"/>
      <c r="O711" s="245"/>
      <c r="P711" s="245"/>
      <c r="Q711" s="245"/>
      <c r="R711" s="245"/>
      <c r="S711" s="245"/>
      <c r="T711" s="246"/>
      <c r="AT711" s="247" t="s">
        <v>169</v>
      </c>
      <c r="AU711" s="247" t="s">
        <v>93</v>
      </c>
      <c r="AV711" s="12" t="s">
        <v>90</v>
      </c>
      <c r="AW711" s="12" t="s">
        <v>38</v>
      </c>
      <c r="AX711" s="12" t="s">
        <v>82</v>
      </c>
      <c r="AY711" s="247" t="s">
        <v>160</v>
      </c>
    </row>
    <row r="712" s="13" customFormat="1">
      <c r="B712" s="248"/>
      <c r="C712" s="249"/>
      <c r="D712" s="239" t="s">
        <v>169</v>
      </c>
      <c r="E712" s="250" t="s">
        <v>1</v>
      </c>
      <c r="F712" s="251" t="s">
        <v>744</v>
      </c>
      <c r="G712" s="249"/>
      <c r="H712" s="252">
        <v>4</v>
      </c>
      <c r="I712" s="253"/>
      <c r="J712" s="249"/>
      <c r="K712" s="249"/>
      <c r="L712" s="254"/>
      <c r="M712" s="255"/>
      <c r="N712" s="256"/>
      <c r="O712" s="256"/>
      <c r="P712" s="256"/>
      <c r="Q712" s="256"/>
      <c r="R712" s="256"/>
      <c r="S712" s="256"/>
      <c r="T712" s="257"/>
      <c r="AT712" s="258" t="s">
        <v>169</v>
      </c>
      <c r="AU712" s="258" t="s">
        <v>93</v>
      </c>
      <c r="AV712" s="13" t="s">
        <v>93</v>
      </c>
      <c r="AW712" s="13" t="s">
        <v>38</v>
      </c>
      <c r="AX712" s="13" t="s">
        <v>82</v>
      </c>
      <c r="AY712" s="258" t="s">
        <v>160</v>
      </c>
    </row>
    <row r="713" s="14" customFormat="1">
      <c r="B713" s="259"/>
      <c r="C713" s="260"/>
      <c r="D713" s="239" t="s">
        <v>169</v>
      </c>
      <c r="E713" s="261" t="s">
        <v>1</v>
      </c>
      <c r="F713" s="262" t="s">
        <v>173</v>
      </c>
      <c r="G713" s="260"/>
      <c r="H713" s="263">
        <v>4</v>
      </c>
      <c r="I713" s="264"/>
      <c r="J713" s="260"/>
      <c r="K713" s="260"/>
      <c r="L713" s="265"/>
      <c r="M713" s="266"/>
      <c r="N713" s="267"/>
      <c r="O713" s="267"/>
      <c r="P713" s="267"/>
      <c r="Q713" s="267"/>
      <c r="R713" s="267"/>
      <c r="S713" s="267"/>
      <c r="T713" s="268"/>
      <c r="AT713" s="269" t="s">
        <v>169</v>
      </c>
      <c r="AU713" s="269" t="s">
        <v>93</v>
      </c>
      <c r="AV713" s="14" t="s">
        <v>174</v>
      </c>
      <c r="AW713" s="14" t="s">
        <v>38</v>
      </c>
      <c r="AX713" s="14" t="s">
        <v>90</v>
      </c>
      <c r="AY713" s="269" t="s">
        <v>160</v>
      </c>
    </row>
    <row r="714" s="1" customFormat="1" ht="16.5" customHeight="1">
      <c r="B714" s="38"/>
      <c r="C714" s="270" t="s">
        <v>372</v>
      </c>
      <c r="D714" s="270" t="s">
        <v>234</v>
      </c>
      <c r="E714" s="271" t="s">
        <v>745</v>
      </c>
      <c r="F714" s="272" t="s">
        <v>746</v>
      </c>
      <c r="G714" s="273" t="s">
        <v>747</v>
      </c>
      <c r="H714" s="274">
        <v>0.040000000000000001</v>
      </c>
      <c r="I714" s="275"/>
      <c r="J714" s="276">
        <f>ROUND(I714*H714,2)</f>
        <v>0</v>
      </c>
      <c r="K714" s="272" t="s">
        <v>1</v>
      </c>
      <c r="L714" s="277"/>
      <c r="M714" s="278" t="s">
        <v>1</v>
      </c>
      <c r="N714" s="279" t="s">
        <v>47</v>
      </c>
      <c r="O714" s="86"/>
      <c r="P714" s="233">
        <f>O714*H714</f>
        <v>0</v>
      </c>
      <c r="Q714" s="233">
        <v>0.00050000000000000001</v>
      </c>
      <c r="R714" s="233">
        <f>Q714*H714</f>
        <v>2.0000000000000002E-05</v>
      </c>
      <c r="S714" s="233">
        <v>0</v>
      </c>
      <c r="T714" s="234">
        <f>S714*H714</f>
        <v>0</v>
      </c>
      <c r="AR714" s="235" t="s">
        <v>220</v>
      </c>
      <c r="AT714" s="235" t="s">
        <v>234</v>
      </c>
      <c r="AU714" s="235" t="s">
        <v>93</v>
      </c>
      <c r="AY714" s="16" t="s">
        <v>160</v>
      </c>
      <c r="BE714" s="236">
        <f>IF(N714="základní",J714,0)</f>
        <v>0</v>
      </c>
      <c r="BF714" s="236">
        <f>IF(N714="snížená",J714,0)</f>
        <v>0</v>
      </c>
      <c r="BG714" s="236">
        <f>IF(N714="zákl. přenesená",J714,0)</f>
        <v>0</v>
      </c>
      <c r="BH714" s="236">
        <f>IF(N714="sníž. přenesená",J714,0)</f>
        <v>0</v>
      </c>
      <c r="BI714" s="236">
        <f>IF(N714="nulová",J714,0)</f>
        <v>0</v>
      </c>
      <c r="BJ714" s="16" t="s">
        <v>90</v>
      </c>
      <c r="BK714" s="236">
        <f>ROUND(I714*H714,2)</f>
        <v>0</v>
      </c>
      <c r="BL714" s="16" t="s">
        <v>174</v>
      </c>
      <c r="BM714" s="235" t="s">
        <v>317</v>
      </c>
    </row>
    <row r="715" s="12" customFormat="1">
      <c r="B715" s="237"/>
      <c r="C715" s="238"/>
      <c r="D715" s="239" t="s">
        <v>169</v>
      </c>
      <c r="E715" s="240" t="s">
        <v>1</v>
      </c>
      <c r="F715" s="241" t="s">
        <v>743</v>
      </c>
      <c r="G715" s="238"/>
      <c r="H715" s="240" t="s">
        <v>1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AT715" s="247" t="s">
        <v>169</v>
      </c>
      <c r="AU715" s="247" t="s">
        <v>93</v>
      </c>
      <c r="AV715" s="12" t="s">
        <v>90</v>
      </c>
      <c r="AW715" s="12" t="s">
        <v>38</v>
      </c>
      <c r="AX715" s="12" t="s">
        <v>82</v>
      </c>
      <c r="AY715" s="247" t="s">
        <v>160</v>
      </c>
    </row>
    <row r="716" s="13" customFormat="1">
      <c r="B716" s="248"/>
      <c r="C716" s="249"/>
      <c r="D716" s="239" t="s">
        <v>169</v>
      </c>
      <c r="E716" s="250" t="s">
        <v>1</v>
      </c>
      <c r="F716" s="251" t="s">
        <v>748</v>
      </c>
      <c r="G716" s="249"/>
      <c r="H716" s="252">
        <v>0.040000000000000001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AT716" s="258" t="s">
        <v>169</v>
      </c>
      <c r="AU716" s="258" t="s">
        <v>93</v>
      </c>
      <c r="AV716" s="13" t="s">
        <v>93</v>
      </c>
      <c r="AW716" s="13" t="s">
        <v>38</v>
      </c>
      <c r="AX716" s="13" t="s">
        <v>82</v>
      </c>
      <c r="AY716" s="258" t="s">
        <v>160</v>
      </c>
    </row>
    <row r="717" s="14" customFormat="1">
      <c r="B717" s="259"/>
      <c r="C717" s="260"/>
      <c r="D717" s="239" t="s">
        <v>169</v>
      </c>
      <c r="E717" s="261" t="s">
        <v>1</v>
      </c>
      <c r="F717" s="262" t="s">
        <v>173</v>
      </c>
      <c r="G717" s="260"/>
      <c r="H717" s="263">
        <v>0.040000000000000001</v>
      </c>
      <c r="I717" s="264"/>
      <c r="J717" s="260"/>
      <c r="K717" s="260"/>
      <c r="L717" s="265"/>
      <c r="M717" s="266"/>
      <c r="N717" s="267"/>
      <c r="O717" s="267"/>
      <c r="P717" s="267"/>
      <c r="Q717" s="267"/>
      <c r="R717" s="267"/>
      <c r="S717" s="267"/>
      <c r="T717" s="268"/>
      <c r="AT717" s="269" t="s">
        <v>169</v>
      </c>
      <c r="AU717" s="269" t="s">
        <v>93</v>
      </c>
      <c r="AV717" s="14" t="s">
        <v>174</v>
      </c>
      <c r="AW717" s="14" t="s">
        <v>38</v>
      </c>
      <c r="AX717" s="14" t="s">
        <v>90</v>
      </c>
      <c r="AY717" s="269" t="s">
        <v>160</v>
      </c>
    </row>
    <row r="718" s="1" customFormat="1" ht="24" customHeight="1">
      <c r="B718" s="38"/>
      <c r="C718" s="224" t="s">
        <v>749</v>
      </c>
      <c r="D718" s="224" t="s">
        <v>164</v>
      </c>
      <c r="E718" s="225" t="s">
        <v>750</v>
      </c>
      <c r="F718" s="226" t="s">
        <v>751</v>
      </c>
      <c r="G718" s="227" t="s">
        <v>213</v>
      </c>
      <c r="H718" s="228">
        <v>4.2999999999999998</v>
      </c>
      <c r="I718" s="229"/>
      <c r="J718" s="230">
        <f>ROUND(I718*H718,2)</f>
        <v>0</v>
      </c>
      <c r="K718" s="226" t="s">
        <v>1</v>
      </c>
      <c r="L718" s="43"/>
      <c r="M718" s="231" t="s">
        <v>1</v>
      </c>
      <c r="N718" s="232" t="s">
        <v>47</v>
      </c>
      <c r="O718" s="86"/>
      <c r="P718" s="233">
        <f>O718*H718</f>
        <v>0</v>
      </c>
      <c r="Q718" s="233">
        <v>0.0025999999999999999</v>
      </c>
      <c r="R718" s="233">
        <f>Q718*H718</f>
        <v>0.011179999999999999</v>
      </c>
      <c r="S718" s="233">
        <v>0</v>
      </c>
      <c r="T718" s="234">
        <f>S718*H718</f>
        <v>0</v>
      </c>
      <c r="AR718" s="235" t="s">
        <v>174</v>
      </c>
      <c r="AT718" s="235" t="s">
        <v>164</v>
      </c>
      <c r="AU718" s="235" t="s">
        <v>93</v>
      </c>
      <c r="AY718" s="16" t="s">
        <v>160</v>
      </c>
      <c r="BE718" s="236">
        <f>IF(N718="základní",J718,0)</f>
        <v>0</v>
      </c>
      <c r="BF718" s="236">
        <f>IF(N718="snížená",J718,0)</f>
        <v>0</v>
      </c>
      <c r="BG718" s="236">
        <f>IF(N718="zákl. přenesená",J718,0)</f>
        <v>0</v>
      </c>
      <c r="BH718" s="236">
        <f>IF(N718="sníž. přenesená",J718,0)</f>
        <v>0</v>
      </c>
      <c r="BI718" s="236">
        <f>IF(N718="nulová",J718,0)</f>
        <v>0</v>
      </c>
      <c r="BJ718" s="16" t="s">
        <v>90</v>
      </c>
      <c r="BK718" s="236">
        <f>ROUND(I718*H718,2)</f>
        <v>0</v>
      </c>
      <c r="BL718" s="16" t="s">
        <v>174</v>
      </c>
      <c r="BM718" s="235" t="s">
        <v>391</v>
      </c>
    </row>
    <row r="719" s="12" customFormat="1">
      <c r="B719" s="237"/>
      <c r="C719" s="238"/>
      <c r="D719" s="239" t="s">
        <v>169</v>
      </c>
      <c r="E719" s="240" t="s">
        <v>1</v>
      </c>
      <c r="F719" s="241" t="s">
        <v>752</v>
      </c>
      <c r="G719" s="238"/>
      <c r="H719" s="240" t="s">
        <v>1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AT719" s="247" t="s">
        <v>169</v>
      </c>
      <c r="AU719" s="247" t="s">
        <v>93</v>
      </c>
      <c r="AV719" s="12" t="s">
        <v>90</v>
      </c>
      <c r="AW719" s="12" t="s">
        <v>38</v>
      </c>
      <c r="AX719" s="12" t="s">
        <v>82</v>
      </c>
      <c r="AY719" s="247" t="s">
        <v>160</v>
      </c>
    </row>
    <row r="720" s="12" customFormat="1">
      <c r="B720" s="237"/>
      <c r="C720" s="238"/>
      <c r="D720" s="239" t="s">
        <v>169</v>
      </c>
      <c r="E720" s="240" t="s">
        <v>1</v>
      </c>
      <c r="F720" s="241" t="s">
        <v>753</v>
      </c>
      <c r="G720" s="238"/>
      <c r="H720" s="240" t="s">
        <v>1</v>
      </c>
      <c r="I720" s="242"/>
      <c r="J720" s="238"/>
      <c r="K720" s="238"/>
      <c r="L720" s="243"/>
      <c r="M720" s="244"/>
      <c r="N720" s="245"/>
      <c r="O720" s="245"/>
      <c r="P720" s="245"/>
      <c r="Q720" s="245"/>
      <c r="R720" s="245"/>
      <c r="S720" s="245"/>
      <c r="T720" s="246"/>
      <c r="AT720" s="247" t="s">
        <v>169</v>
      </c>
      <c r="AU720" s="247" t="s">
        <v>93</v>
      </c>
      <c r="AV720" s="12" t="s">
        <v>90</v>
      </c>
      <c r="AW720" s="12" t="s">
        <v>38</v>
      </c>
      <c r="AX720" s="12" t="s">
        <v>82</v>
      </c>
      <c r="AY720" s="247" t="s">
        <v>160</v>
      </c>
    </row>
    <row r="721" s="13" customFormat="1">
      <c r="B721" s="248"/>
      <c r="C721" s="249"/>
      <c r="D721" s="239" t="s">
        <v>169</v>
      </c>
      <c r="E721" s="250" t="s">
        <v>1</v>
      </c>
      <c r="F721" s="251" t="s">
        <v>754</v>
      </c>
      <c r="G721" s="249"/>
      <c r="H721" s="252">
        <v>4.2999999999999998</v>
      </c>
      <c r="I721" s="253"/>
      <c r="J721" s="249"/>
      <c r="K721" s="249"/>
      <c r="L721" s="254"/>
      <c r="M721" s="255"/>
      <c r="N721" s="256"/>
      <c r="O721" s="256"/>
      <c r="P721" s="256"/>
      <c r="Q721" s="256"/>
      <c r="R721" s="256"/>
      <c r="S721" s="256"/>
      <c r="T721" s="257"/>
      <c r="AT721" s="258" t="s">
        <v>169</v>
      </c>
      <c r="AU721" s="258" t="s">
        <v>93</v>
      </c>
      <c r="AV721" s="13" t="s">
        <v>93</v>
      </c>
      <c r="AW721" s="13" t="s">
        <v>38</v>
      </c>
      <c r="AX721" s="13" t="s">
        <v>82</v>
      </c>
      <c r="AY721" s="258" t="s">
        <v>160</v>
      </c>
    </row>
    <row r="722" s="14" customFormat="1">
      <c r="B722" s="259"/>
      <c r="C722" s="260"/>
      <c r="D722" s="239" t="s">
        <v>169</v>
      </c>
      <c r="E722" s="261" t="s">
        <v>1</v>
      </c>
      <c r="F722" s="262" t="s">
        <v>173</v>
      </c>
      <c r="G722" s="260"/>
      <c r="H722" s="263">
        <v>4.2999999999999998</v>
      </c>
      <c r="I722" s="264"/>
      <c r="J722" s="260"/>
      <c r="K722" s="260"/>
      <c r="L722" s="265"/>
      <c r="M722" s="266"/>
      <c r="N722" s="267"/>
      <c r="O722" s="267"/>
      <c r="P722" s="267"/>
      <c r="Q722" s="267"/>
      <c r="R722" s="267"/>
      <c r="S722" s="267"/>
      <c r="T722" s="268"/>
      <c r="AT722" s="269" t="s">
        <v>169</v>
      </c>
      <c r="AU722" s="269" t="s">
        <v>93</v>
      </c>
      <c r="AV722" s="14" t="s">
        <v>174</v>
      </c>
      <c r="AW722" s="14" t="s">
        <v>38</v>
      </c>
      <c r="AX722" s="14" t="s">
        <v>90</v>
      </c>
      <c r="AY722" s="269" t="s">
        <v>160</v>
      </c>
    </row>
    <row r="723" s="1" customFormat="1" ht="16.5" customHeight="1">
      <c r="B723" s="38"/>
      <c r="C723" s="224" t="s">
        <v>376</v>
      </c>
      <c r="D723" s="224" t="s">
        <v>164</v>
      </c>
      <c r="E723" s="225" t="s">
        <v>755</v>
      </c>
      <c r="F723" s="226" t="s">
        <v>756</v>
      </c>
      <c r="G723" s="227" t="s">
        <v>213</v>
      </c>
      <c r="H723" s="228">
        <v>4.2999999999999998</v>
      </c>
      <c r="I723" s="229"/>
      <c r="J723" s="230">
        <f>ROUND(I723*H723,2)</f>
        <v>0</v>
      </c>
      <c r="K723" s="226" t="s">
        <v>1</v>
      </c>
      <c r="L723" s="43"/>
      <c r="M723" s="231" t="s">
        <v>1</v>
      </c>
      <c r="N723" s="232" t="s">
        <v>47</v>
      </c>
      <c r="O723" s="86"/>
      <c r="P723" s="233">
        <f>O723*H723</f>
        <v>0</v>
      </c>
      <c r="Q723" s="233">
        <v>1.0000000000000001E-05</v>
      </c>
      <c r="R723" s="233">
        <f>Q723*H723</f>
        <v>4.3000000000000002E-05</v>
      </c>
      <c r="S723" s="233">
        <v>0</v>
      </c>
      <c r="T723" s="234">
        <f>S723*H723</f>
        <v>0</v>
      </c>
      <c r="AR723" s="235" t="s">
        <v>174</v>
      </c>
      <c r="AT723" s="235" t="s">
        <v>164</v>
      </c>
      <c r="AU723" s="235" t="s">
        <v>93</v>
      </c>
      <c r="AY723" s="16" t="s">
        <v>160</v>
      </c>
      <c r="BE723" s="236">
        <f>IF(N723="základní",J723,0)</f>
        <v>0</v>
      </c>
      <c r="BF723" s="236">
        <f>IF(N723="snížená",J723,0)</f>
        <v>0</v>
      </c>
      <c r="BG723" s="236">
        <f>IF(N723="zákl. přenesená",J723,0)</f>
        <v>0</v>
      </c>
      <c r="BH723" s="236">
        <f>IF(N723="sníž. přenesená",J723,0)</f>
        <v>0</v>
      </c>
      <c r="BI723" s="236">
        <f>IF(N723="nulová",J723,0)</f>
        <v>0</v>
      </c>
      <c r="BJ723" s="16" t="s">
        <v>90</v>
      </c>
      <c r="BK723" s="236">
        <f>ROUND(I723*H723,2)</f>
        <v>0</v>
      </c>
      <c r="BL723" s="16" t="s">
        <v>174</v>
      </c>
      <c r="BM723" s="235" t="s">
        <v>430</v>
      </c>
    </row>
    <row r="724" s="1" customFormat="1" ht="24" customHeight="1">
      <c r="B724" s="38"/>
      <c r="C724" s="224" t="s">
        <v>757</v>
      </c>
      <c r="D724" s="224" t="s">
        <v>164</v>
      </c>
      <c r="E724" s="225" t="s">
        <v>758</v>
      </c>
      <c r="F724" s="226" t="s">
        <v>759</v>
      </c>
      <c r="G724" s="227" t="s">
        <v>684</v>
      </c>
      <c r="H724" s="228">
        <v>5</v>
      </c>
      <c r="I724" s="229"/>
      <c r="J724" s="230">
        <f>ROUND(I724*H724,2)</f>
        <v>0</v>
      </c>
      <c r="K724" s="226" t="s">
        <v>1</v>
      </c>
      <c r="L724" s="43"/>
      <c r="M724" s="231" t="s">
        <v>1</v>
      </c>
      <c r="N724" s="232" t="s">
        <v>47</v>
      </c>
      <c r="O724" s="86"/>
      <c r="P724" s="233">
        <f>O724*H724</f>
        <v>0</v>
      </c>
      <c r="Q724" s="233">
        <v>0</v>
      </c>
      <c r="R724" s="233">
        <f>Q724*H724</f>
        <v>0</v>
      </c>
      <c r="S724" s="233">
        <v>0</v>
      </c>
      <c r="T724" s="234">
        <f>S724*H724</f>
        <v>0</v>
      </c>
      <c r="AR724" s="235" t="s">
        <v>174</v>
      </c>
      <c r="AT724" s="235" t="s">
        <v>164</v>
      </c>
      <c r="AU724" s="235" t="s">
        <v>93</v>
      </c>
      <c r="AY724" s="16" t="s">
        <v>160</v>
      </c>
      <c r="BE724" s="236">
        <f>IF(N724="základní",J724,0)</f>
        <v>0</v>
      </c>
      <c r="BF724" s="236">
        <f>IF(N724="snížená",J724,0)</f>
        <v>0</v>
      </c>
      <c r="BG724" s="236">
        <f>IF(N724="zákl. přenesená",J724,0)</f>
        <v>0</v>
      </c>
      <c r="BH724" s="236">
        <f>IF(N724="sníž. přenesená",J724,0)</f>
        <v>0</v>
      </c>
      <c r="BI724" s="236">
        <f>IF(N724="nulová",J724,0)</f>
        <v>0</v>
      </c>
      <c r="BJ724" s="16" t="s">
        <v>90</v>
      </c>
      <c r="BK724" s="236">
        <f>ROUND(I724*H724,2)</f>
        <v>0</v>
      </c>
      <c r="BL724" s="16" t="s">
        <v>174</v>
      </c>
      <c r="BM724" s="235" t="s">
        <v>448</v>
      </c>
    </row>
    <row r="725" s="11" customFormat="1" ht="25.92" customHeight="1">
      <c r="B725" s="208"/>
      <c r="C725" s="209"/>
      <c r="D725" s="210" t="s">
        <v>81</v>
      </c>
      <c r="E725" s="211" t="s">
        <v>760</v>
      </c>
      <c r="F725" s="211" t="s">
        <v>761</v>
      </c>
      <c r="G725" s="209"/>
      <c r="H725" s="209"/>
      <c r="I725" s="212"/>
      <c r="J725" s="213">
        <f>BK725</f>
        <v>0</v>
      </c>
      <c r="K725" s="209"/>
      <c r="L725" s="214"/>
      <c r="M725" s="215"/>
      <c r="N725" s="216"/>
      <c r="O725" s="216"/>
      <c r="P725" s="217">
        <f>P726+P735+P746</f>
        <v>0</v>
      </c>
      <c r="Q725" s="216"/>
      <c r="R725" s="217">
        <f>R726+R735+R746</f>
        <v>0</v>
      </c>
      <c r="S725" s="216"/>
      <c r="T725" s="218">
        <f>T726+T735+T746</f>
        <v>0</v>
      </c>
      <c r="AR725" s="219" t="s">
        <v>194</v>
      </c>
      <c r="AT725" s="220" t="s">
        <v>81</v>
      </c>
      <c r="AU725" s="220" t="s">
        <v>82</v>
      </c>
      <c r="AY725" s="219" t="s">
        <v>160</v>
      </c>
      <c r="BK725" s="221">
        <f>BK726+BK735+BK746</f>
        <v>0</v>
      </c>
    </row>
    <row r="726" s="11" customFormat="1" ht="22.8" customHeight="1">
      <c r="B726" s="208"/>
      <c r="C726" s="209"/>
      <c r="D726" s="210" t="s">
        <v>81</v>
      </c>
      <c r="E726" s="222" t="s">
        <v>762</v>
      </c>
      <c r="F726" s="222" t="s">
        <v>763</v>
      </c>
      <c r="G726" s="209"/>
      <c r="H726" s="209"/>
      <c r="I726" s="212"/>
      <c r="J726" s="223">
        <f>BK726</f>
        <v>0</v>
      </c>
      <c r="K726" s="209"/>
      <c r="L726" s="214"/>
      <c r="M726" s="215"/>
      <c r="N726" s="216"/>
      <c r="O726" s="216"/>
      <c r="P726" s="217">
        <f>SUM(P727:P734)</f>
        <v>0</v>
      </c>
      <c r="Q726" s="216"/>
      <c r="R726" s="217">
        <f>SUM(R727:R734)</f>
        <v>0</v>
      </c>
      <c r="S726" s="216"/>
      <c r="T726" s="218">
        <f>SUM(T727:T734)</f>
        <v>0</v>
      </c>
      <c r="AR726" s="219" t="s">
        <v>194</v>
      </c>
      <c r="AT726" s="220" t="s">
        <v>81</v>
      </c>
      <c r="AU726" s="220" t="s">
        <v>90</v>
      </c>
      <c r="AY726" s="219" t="s">
        <v>160</v>
      </c>
      <c r="BK726" s="221">
        <f>SUM(BK727:BK734)</f>
        <v>0</v>
      </c>
    </row>
    <row r="727" s="1" customFormat="1" ht="16.5" customHeight="1">
      <c r="B727" s="38"/>
      <c r="C727" s="224" t="s">
        <v>380</v>
      </c>
      <c r="D727" s="224" t="s">
        <v>164</v>
      </c>
      <c r="E727" s="225" t="s">
        <v>764</v>
      </c>
      <c r="F727" s="226" t="s">
        <v>765</v>
      </c>
      <c r="G727" s="227" t="s">
        <v>766</v>
      </c>
      <c r="H727" s="228">
        <v>1</v>
      </c>
      <c r="I727" s="229"/>
      <c r="J727" s="230">
        <f>ROUND(I727*H727,2)</f>
        <v>0</v>
      </c>
      <c r="K727" s="226" t="s">
        <v>1</v>
      </c>
      <c r="L727" s="43"/>
      <c r="M727" s="231" t="s">
        <v>1</v>
      </c>
      <c r="N727" s="232" t="s">
        <v>47</v>
      </c>
      <c r="O727" s="86"/>
      <c r="P727" s="233">
        <f>O727*H727</f>
        <v>0</v>
      </c>
      <c r="Q727" s="233">
        <v>0</v>
      </c>
      <c r="R727" s="233">
        <f>Q727*H727</f>
        <v>0</v>
      </c>
      <c r="S727" s="233">
        <v>0</v>
      </c>
      <c r="T727" s="234">
        <f>S727*H727</f>
        <v>0</v>
      </c>
      <c r="AR727" s="235" t="s">
        <v>174</v>
      </c>
      <c r="AT727" s="235" t="s">
        <v>164</v>
      </c>
      <c r="AU727" s="235" t="s">
        <v>93</v>
      </c>
      <c r="AY727" s="16" t="s">
        <v>160</v>
      </c>
      <c r="BE727" s="236">
        <f>IF(N727="základní",J727,0)</f>
        <v>0</v>
      </c>
      <c r="BF727" s="236">
        <f>IF(N727="snížená",J727,0)</f>
        <v>0</v>
      </c>
      <c r="BG727" s="236">
        <f>IF(N727="zákl. přenesená",J727,0)</f>
        <v>0</v>
      </c>
      <c r="BH727" s="236">
        <f>IF(N727="sníž. přenesená",J727,0)</f>
        <v>0</v>
      </c>
      <c r="BI727" s="236">
        <f>IF(N727="nulová",J727,0)</f>
        <v>0</v>
      </c>
      <c r="BJ727" s="16" t="s">
        <v>90</v>
      </c>
      <c r="BK727" s="236">
        <f>ROUND(I727*H727,2)</f>
        <v>0</v>
      </c>
      <c r="BL727" s="16" t="s">
        <v>174</v>
      </c>
      <c r="BM727" s="235" t="s">
        <v>767</v>
      </c>
    </row>
    <row r="728" s="13" customFormat="1">
      <c r="B728" s="248"/>
      <c r="C728" s="249"/>
      <c r="D728" s="239" t="s">
        <v>169</v>
      </c>
      <c r="E728" s="250" t="s">
        <v>1</v>
      </c>
      <c r="F728" s="251" t="s">
        <v>90</v>
      </c>
      <c r="G728" s="249"/>
      <c r="H728" s="252">
        <v>1</v>
      </c>
      <c r="I728" s="253"/>
      <c r="J728" s="249"/>
      <c r="K728" s="249"/>
      <c r="L728" s="254"/>
      <c r="M728" s="255"/>
      <c r="N728" s="256"/>
      <c r="O728" s="256"/>
      <c r="P728" s="256"/>
      <c r="Q728" s="256"/>
      <c r="R728" s="256"/>
      <c r="S728" s="256"/>
      <c r="T728" s="257"/>
      <c r="AT728" s="258" t="s">
        <v>169</v>
      </c>
      <c r="AU728" s="258" t="s">
        <v>93</v>
      </c>
      <c r="AV728" s="13" t="s">
        <v>93</v>
      </c>
      <c r="AW728" s="13" t="s">
        <v>38</v>
      </c>
      <c r="AX728" s="13" t="s">
        <v>90</v>
      </c>
      <c r="AY728" s="258" t="s">
        <v>160</v>
      </c>
    </row>
    <row r="729" s="1" customFormat="1" ht="16.5" customHeight="1">
      <c r="B729" s="38"/>
      <c r="C729" s="224" t="s">
        <v>768</v>
      </c>
      <c r="D729" s="224" t="s">
        <v>164</v>
      </c>
      <c r="E729" s="225" t="s">
        <v>769</v>
      </c>
      <c r="F729" s="226" t="s">
        <v>770</v>
      </c>
      <c r="G729" s="227" t="s">
        <v>766</v>
      </c>
      <c r="H729" s="228">
        <v>1</v>
      </c>
      <c r="I729" s="229"/>
      <c r="J729" s="230">
        <f>ROUND(I729*H729,2)</f>
        <v>0</v>
      </c>
      <c r="K729" s="226" t="s">
        <v>1</v>
      </c>
      <c r="L729" s="43"/>
      <c r="M729" s="231" t="s">
        <v>1</v>
      </c>
      <c r="N729" s="232" t="s">
        <v>47</v>
      </c>
      <c r="O729" s="86"/>
      <c r="P729" s="233">
        <f>O729*H729</f>
        <v>0</v>
      </c>
      <c r="Q729" s="233">
        <v>0</v>
      </c>
      <c r="R729" s="233">
        <f>Q729*H729</f>
        <v>0</v>
      </c>
      <c r="S729" s="233">
        <v>0</v>
      </c>
      <c r="T729" s="234">
        <f>S729*H729</f>
        <v>0</v>
      </c>
      <c r="AR729" s="235" t="s">
        <v>174</v>
      </c>
      <c r="AT729" s="235" t="s">
        <v>164</v>
      </c>
      <c r="AU729" s="235" t="s">
        <v>93</v>
      </c>
      <c r="AY729" s="16" t="s">
        <v>160</v>
      </c>
      <c r="BE729" s="236">
        <f>IF(N729="základní",J729,0)</f>
        <v>0</v>
      </c>
      <c r="BF729" s="236">
        <f>IF(N729="snížená",J729,0)</f>
        <v>0</v>
      </c>
      <c r="BG729" s="236">
        <f>IF(N729="zákl. přenesená",J729,0)</f>
        <v>0</v>
      </c>
      <c r="BH729" s="236">
        <f>IF(N729="sníž. přenesená",J729,0)</f>
        <v>0</v>
      </c>
      <c r="BI729" s="236">
        <f>IF(N729="nulová",J729,0)</f>
        <v>0</v>
      </c>
      <c r="BJ729" s="16" t="s">
        <v>90</v>
      </c>
      <c r="BK729" s="236">
        <f>ROUND(I729*H729,2)</f>
        <v>0</v>
      </c>
      <c r="BL729" s="16" t="s">
        <v>174</v>
      </c>
      <c r="BM729" s="235" t="s">
        <v>771</v>
      </c>
    </row>
    <row r="730" s="12" customFormat="1">
      <c r="B730" s="237"/>
      <c r="C730" s="238"/>
      <c r="D730" s="239" t="s">
        <v>169</v>
      </c>
      <c r="E730" s="240" t="s">
        <v>1</v>
      </c>
      <c r="F730" s="241" t="s">
        <v>199</v>
      </c>
      <c r="G730" s="238"/>
      <c r="H730" s="240" t="s">
        <v>1</v>
      </c>
      <c r="I730" s="242"/>
      <c r="J730" s="238"/>
      <c r="K730" s="238"/>
      <c r="L730" s="243"/>
      <c r="M730" s="244"/>
      <c r="N730" s="245"/>
      <c r="O730" s="245"/>
      <c r="P730" s="245"/>
      <c r="Q730" s="245"/>
      <c r="R730" s="245"/>
      <c r="S730" s="245"/>
      <c r="T730" s="246"/>
      <c r="AT730" s="247" t="s">
        <v>169</v>
      </c>
      <c r="AU730" s="247" t="s">
        <v>93</v>
      </c>
      <c r="AV730" s="12" t="s">
        <v>90</v>
      </c>
      <c r="AW730" s="12" t="s">
        <v>38</v>
      </c>
      <c r="AX730" s="12" t="s">
        <v>82</v>
      </c>
      <c r="AY730" s="247" t="s">
        <v>160</v>
      </c>
    </row>
    <row r="731" s="13" customFormat="1">
      <c r="B731" s="248"/>
      <c r="C731" s="249"/>
      <c r="D731" s="239" t="s">
        <v>169</v>
      </c>
      <c r="E731" s="250" t="s">
        <v>1</v>
      </c>
      <c r="F731" s="251" t="s">
        <v>90</v>
      </c>
      <c r="G731" s="249"/>
      <c r="H731" s="252">
        <v>1</v>
      </c>
      <c r="I731" s="253"/>
      <c r="J731" s="249"/>
      <c r="K731" s="249"/>
      <c r="L731" s="254"/>
      <c r="M731" s="255"/>
      <c r="N731" s="256"/>
      <c r="O731" s="256"/>
      <c r="P731" s="256"/>
      <c r="Q731" s="256"/>
      <c r="R731" s="256"/>
      <c r="S731" s="256"/>
      <c r="T731" s="257"/>
      <c r="AT731" s="258" t="s">
        <v>169</v>
      </c>
      <c r="AU731" s="258" t="s">
        <v>93</v>
      </c>
      <c r="AV731" s="13" t="s">
        <v>93</v>
      </c>
      <c r="AW731" s="13" t="s">
        <v>38</v>
      </c>
      <c r="AX731" s="13" t="s">
        <v>90</v>
      </c>
      <c r="AY731" s="258" t="s">
        <v>160</v>
      </c>
    </row>
    <row r="732" s="1" customFormat="1" ht="16.5" customHeight="1">
      <c r="B732" s="38"/>
      <c r="C732" s="224" t="s">
        <v>306</v>
      </c>
      <c r="D732" s="224" t="s">
        <v>164</v>
      </c>
      <c r="E732" s="225" t="s">
        <v>772</v>
      </c>
      <c r="F732" s="226" t="s">
        <v>773</v>
      </c>
      <c r="G732" s="227" t="s">
        <v>766</v>
      </c>
      <c r="H732" s="228">
        <v>1</v>
      </c>
      <c r="I732" s="229"/>
      <c r="J732" s="230">
        <f>ROUND(I732*H732,2)</f>
        <v>0</v>
      </c>
      <c r="K732" s="226" t="s">
        <v>1</v>
      </c>
      <c r="L732" s="43"/>
      <c r="M732" s="231" t="s">
        <v>1</v>
      </c>
      <c r="N732" s="232" t="s">
        <v>47</v>
      </c>
      <c r="O732" s="86"/>
      <c r="P732" s="233">
        <f>O732*H732</f>
        <v>0</v>
      </c>
      <c r="Q732" s="233">
        <v>0</v>
      </c>
      <c r="R732" s="233">
        <f>Q732*H732</f>
        <v>0</v>
      </c>
      <c r="S732" s="233">
        <v>0</v>
      </c>
      <c r="T732" s="234">
        <f>S732*H732</f>
        <v>0</v>
      </c>
      <c r="AR732" s="235" t="s">
        <v>174</v>
      </c>
      <c r="AT732" s="235" t="s">
        <v>164</v>
      </c>
      <c r="AU732" s="235" t="s">
        <v>93</v>
      </c>
      <c r="AY732" s="16" t="s">
        <v>160</v>
      </c>
      <c r="BE732" s="236">
        <f>IF(N732="základní",J732,0)</f>
        <v>0</v>
      </c>
      <c r="BF732" s="236">
        <f>IF(N732="snížená",J732,0)</f>
        <v>0</v>
      </c>
      <c r="BG732" s="236">
        <f>IF(N732="zákl. přenesená",J732,0)</f>
        <v>0</v>
      </c>
      <c r="BH732" s="236">
        <f>IF(N732="sníž. přenesená",J732,0)</f>
        <v>0</v>
      </c>
      <c r="BI732" s="236">
        <f>IF(N732="nulová",J732,0)</f>
        <v>0</v>
      </c>
      <c r="BJ732" s="16" t="s">
        <v>90</v>
      </c>
      <c r="BK732" s="236">
        <f>ROUND(I732*H732,2)</f>
        <v>0</v>
      </c>
      <c r="BL732" s="16" t="s">
        <v>174</v>
      </c>
      <c r="BM732" s="235" t="s">
        <v>774</v>
      </c>
    </row>
    <row r="733" s="12" customFormat="1">
      <c r="B733" s="237"/>
      <c r="C733" s="238"/>
      <c r="D733" s="239" t="s">
        <v>169</v>
      </c>
      <c r="E733" s="240" t="s">
        <v>1</v>
      </c>
      <c r="F733" s="241" t="s">
        <v>199</v>
      </c>
      <c r="G733" s="238"/>
      <c r="H733" s="240" t="s">
        <v>1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AT733" s="247" t="s">
        <v>169</v>
      </c>
      <c r="AU733" s="247" t="s">
        <v>93</v>
      </c>
      <c r="AV733" s="12" t="s">
        <v>90</v>
      </c>
      <c r="AW733" s="12" t="s">
        <v>38</v>
      </c>
      <c r="AX733" s="12" t="s">
        <v>82</v>
      </c>
      <c r="AY733" s="247" t="s">
        <v>160</v>
      </c>
    </row>
    <row r="734" s="13" customFormat="1">
      <c r="B734" s="248"/>
      <c r="C734" s="249"/>
      <c r="D734" s="239" t="s">
        <v>169</v>
      </c>
      <c r="E734" s="250" t="s">
        <v>1</v>
      </c>
      <c r="F734" s="251" t="s">
        <v>90</v>
      </c>
      <c r="G734" s="249"/>
      <c r="H734" s="252">
        <v>1</v>
      </c>
      <c r="I734" s="253"/>
      <c r="J734" s="249"/>
      <c r="K734" s="249"/>
      <c r="L734" s="254"/>
      <c r="M734" s="255"/>
      <c r="N734" s="256"/>
      <c r="O734" s="256"/>
      <c r="P734" s="256"/>
      <c r="Q734" s="256"/>
      <c r="R734" s="256"/>
      <c r="S734" s="256"/>
      <c r="T734" s="257"/>
      <c r="AT734" s="258" t="s">
        <v>169</v>
      </c>
      <c r="AU734" s="258" t="s">
        <v>93</v>
      </c>
      <c r="AV734" s="13" t="s">
        <v>93</v>
      </c>
      <c r="AW734" s="13" t="s">
        <v>38</v>
      </c>
      <c r="AX734" s="13" t="s">
        <v>90</v>
      </c>
      <c r="AY734" s="258" t="s">
        <v>160</v>
      </c>
    </row>
    <row r="735" s="11" customFormat="1" ht="22.8" customHeight="1">
      <c r="B735" s="208"/>
      <c r="C735" s="209"/>
      <c r="D735" s="210" t="s">
        <v>81</v>
      </c>
      <c r="E735" s="222" t="s">
        <v>775</v>
      </c>
      <c r="F735" s="222" t="s">
        <v>776</v>
      </c>
      <c r="G735" s="209"/>
      <c r="H735" s="209"/>
      <c r="I735" s="212"/>
      <c r="J735" s="223">
        <f>BK735</f>
        <v>0</v>
      </c>
      <c r="K735" s="209"/>
      <c r="L735" s="214"/>
      <c r="M735" s="215"/>
      <c r="N735" s="216"/>
      <c r="O735" s="216"/>
      <c r="P735" s="217">
        <f>SUM(P736:P745)</f>
        <v>0</v>
      </c>
      <c r="Q735" s="216"/>
      <c r="R735" s="217">
        <f>SUM(R736:R745)</f>
        <v>0</v>
      </c>
      <c r="S735" s="216"/>
      <c r="T735" s="218">
        <f>SUM(T736:T745)</f>
        <v>0</v>
      </c>
      <c r="AR735" s="219" t="s">
        <v>194</v>
      </c>
      <c r="AT735" s="220" t="s">
        <v>81</v>
      </c>
      <c r="AU735" s="220" t="s">
        <v>90</v>
      </c>
      <c r="AY735" s="219" t="s">
        <v>160</v>
      </c>
      <c r="BK735" s="221">
        <f>SUM(BK736:BK745)</f>
        <v>0</v>
      </c>
    </row>
    <row r="736" s="1" customFormat="1" ht="16.5" customHeight="1">
      <c r="B736" s="38"/>
      <c r="C736" s="224" t="s">
        <v>777</v>
      </c>
      <c r="D736" s="224" t="s">
        <v>164</v>
      </c>
      <c r="E736" s="225" t="s">
        <v>778</v>
      </c>
      <c r="F736" s="226" t="s">
        <v>779</v>
      </c>
      <c r="G736" s="227" t="s">
        <v>684</v>
      </c>
      <c r="H736" s="228">
        <v>2</v>
      </c>
      <c r="I736" s="229"/>
      <c r="J736" s="230">
        <f>ROUND(I736*H736,2)</f>
        <v>0</v>
      </c>
      <c r="K736" s="226" t="s">
        <v>1</v>
      </c>
      <c r="L736" s="43"/>
      <c r="M736" s="231" t="s">
        <v>1</v>
      </c>
      <c r="N736" s="232" t="s">
        <v>47</v>
      </c>
      <c r="O736" s="86"/>
      <c r="P736" s="233">
        <f>O736*H736</f>
        <v>0</v>
      </c>
      <c r="Q736" s="233">
        <v>0</v>
      </c>
      <c r="R736" s="233">
        <f>Q736*H736</f>
        <v>0</v>
      </c>
      <c r="S736" s="233">
        <v>0</v>
      </c>
      <c r="T736" s="234">
        <f>S736*H736</f>
        <v>0</v>
      </c>
      <c r="AR736" s="235" t="s">
        <v>780</v>
      </c>
      <c r="AT736" s="235" t="s">
        <v>164</v>
      </c>
      <c r="AU736" s="235" t="s">
        <v>93</v>
      </c>
      <c r="AY736" s="16" t="s">
        <v>160</v>
      </c>
      <c r="BE736" s="236">
        <f>IF(N736="základní",J736,0)</f>
        <v>0</v>
      </c>
      <c r="BF736" s="236">
        <f>IF(N736="snížená",J736,0)</f>
        <v>0</v>
      </c>
      <c r="BG736" s="236">
        <f>IF(N736="zákl. přenesená",J736,0)</f>
        <v>0</v>
      </c>
      <c r="BH736" s="236">
        <f>IF(N736="sníž. přenesená",J736,0)</f>
        <v>0</v>
      </c>
      <c r="BI736" s="236">
        <f>IF(N736="nulová",J736,0)</f>
        <v>0</v>
      </c>
      <c r="BJ736" s="16" t="s">
        <v>90</v>
      </c>
      <c r="BK736" s="236">
        <f>ROUND(I736*H736,2)</f>
        <v>0</v>
      </c>
      <c r="BL736" s="16" t="s">
        <v>780</v>
      </c>
      <c r="BM736" s="235" t="s">
        <v>781</v>
      </c>
    </row>
    <row r="737" s="1" customFormat="1" ht="16.5" customHeight="1">
      <c r="B737" s="38"/>
      <c r="C737" s="224" t="s">
        <v>782</v>
      </c>
      <c r="D737" s="224" t="s">
        <v>164</v>
      </c>
      <c r="E737" s="225" t="s">
        <v>783</v>
      </c>
      <c r="F737" s="226" t="s">
        <v>784</v>
      </c>
      <c r="G737" s="227" t="s">
        <v>766</v>
      </c>
      <c r="H737" s="228">
        <v>3</v>
      </c>
      <c r="I737" s="229"/>
      <c r="J737" s="230">
        <f>ROUND(I737*H737,2)</f>
        <v>0</v>
      </c>
      <c r="K737" s="226" t="s">
        <v>1</v>
      </c>
      <c r="L737" s="43"/>
      <c r="M737" s="231" t="s">
        <v>1</v>
      </c>
      <c r="N737" s="232" t="s">
        <v>47</v>
      </c>
      <c r="O737" s="86"/>
      <c r="P737" s="233">
        <f>O737*H737</f>
        <v>0</v>
      </c>
      <c r="Q737" s="233">
        <v>0</v>
      </c>
      <c r="R737" s="233">
        <f>Q737*H737</f>
        <v>0</v>
      </c>
      <c r="S737" s="233">
        <v>0</v>
      </c>
      <c r="T737" s="234">
        <f>S737*H737</f>
        <v>0</v>
      </c>
      <c r="AR737" s="235" t="s">
        <v>174</v>
      </c>
      <c r="AT737" s="235" t="s">
        <v>164</v>
      </c>
      <c r="AU737" s="235" t="s">
        <v>93</v>
      </c>
      <c r="AY737" s="16" t="s">
        <v>160</v>
      </c>
      <c r="BE737" s="236">
        <f>IF(N737="základní",J737,0)</f>
        <v>0</v>
      </c>
      <c r="BF737" s="236">
        <f>IF(N737="snížená",J737,0)</f>
        <v>0</v>
      </c>
      <c r="BG737" s="236">
        <f>IF(N737="zákl. přenesená",J737,0)</f>
        <v>0</v>
      </c>
      <c r="BH737" s="236">
        <f>IF(N737="sníž. přenesená",J737,0)</f>
        <v>0</v>
      </c>
      <c r="BI737" s="236">
        <f>IF(N737="nulová",J737,0)</f>
        <v>0</v>
      </c>
      <c r="BJ737" s="16" t="s">
        <v>90</v>
      </c>
      <c r="BK737" s="236">
        <f>ROUND(I737*H737,2)</f>
        <v>0</v>
      </c>
      <c r="BL737" s="16" t="s">
        <v>174</v>
      </c>
      <c r="BM737" s="235" t="s">
        <v>785</v>
      </c>
    </row>
    <row r="738" s="12" customFormat="1">
      <c r="B738" s="237"/>
      <c r="C738" s="238"/>
      <c r="D738" s="239" t="s">
        <v>169</v>
      </c>
      <c r="E738" s="240" t="s">
        <v>1</v>
      </c>
      <c r="F738" s="241" t="s">
        <v>786</v>
      </c>
      <c r="G738" s="238"/>
      <c r="H738" s="240" t="s">
        <v>1</v>
      </c>
      <c r="I738" s="242"/>
      <c r="J738" s="238"/>
      <c r="K738" s="238"/>
      <c r="L738" s="243"/>
      <c r="M738" s="244"/>
      <c r="N738" s="245"/>
      <c r="O738" s="245"/>
      <c r="P738" s="245"/>
      <c r="Q738" s="245"/>
      <c r="R738" s="245"/>
      <c r="S738" s="245"/>
      <c r="T738" s="246"/>
      <c r="AT738" s="247" t="s">
        <v>169</v>
      </c>
      <c r="AU738" s="247" t="s">
        <v>93</v>
      </c>
      <c r="AV738" s="12" t="s">
        <v>90</v>
      </c>
      <c r="AW738" s="12" t="s">
        <v>38</v>
      </c>
      <c r="AX738" s="12" t="s">
        <v>82</v>
      </c>
      <c r="AY738" s="247" t="s">
        <v>160</v>
      </c>
    </row>
    <row r="739" s="12" customFormat="1">
      <c r="B739" s="237"/>
      <c r="C739" s="238"/>
      <c r="D739" s="239" t="s">
        <v>169</v>
      </c>
      <c r="E739" s="240" t="s">
        <v>1</v>
      </c>
      <c r="F739" s="241" t="s">
        <v>199</v>
      </c>
      <c r="G739" s="238"/>
      <c r="H739" s="240" t="s">
        <v>1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AT739" s="247" t="s">
        <v>169</v>
      </c>
      <c r="AU739" s="247" t="s">
        <v>93</v>
      </c>
      <c r="AV739" s="12" t="s">
        <v>90</v>
      </c>
      <c r="AW739" s="12" t="s">
        <v>38</v>
      </c>
      <c r="AX739" s="12" t="s">
        <v>82</v>
      </c>
      <c r="AY739" s="247" t="s">
        <v>160</v>
      </c>
    </row>
    <row r="740" s="13" customFormat="1">
      <c r="B740" s="248"/>
      <c r="C740" s="249"/>
      <c r="D740" s="239" t="s">
        <v>169</v>
      </c>
      <c r="E740" s="250" t="s">
        <v>1</v>
      </c>
      <c r="F740" s="251" t="s">
        <v>90</v>
      </c>
      <c r="G740" s="249"/>
      <c r="H740" s="252">
        <v>1</v>
      </c>
      <c r="I740" s="253"/>
      <c r="J740" s="249"/>
      <c r="K740" s="249"/>
      <c r="L740" s="254"/>
      <c r="M740" s="255"/>
      <c r="N740" s="256"/>
      <c r="O740" s="256"/>
      <c r="P740" s="256"/>
      <c r="Q740" s="256"/>
      <c r="R740" s="256"/>
      <c r="S740" s="256"/>
      <c r="T740" s="257"/>
      <c r="AT740" s="258" t="s">
        <v>169</v>
      </c>
      <c r="AU740" s="258" t="s">
        <v>93</v>
      </c>
      <c r="AV740" s="13" t="s">
        <v>93</v>
      </c>
      <c r="AW740" s="13" t="s">
        <v>38</v>
      </c>
      <c r="AX740" s="13" t="s">
        <v>82</v>
      </c>
      <c r="AY740" s="258" t="s">
        <v>160</v>
      </c>
    </row>
    <row r="741" s="12" customFormat="1">
      <c r="B741" s="237"/>
      <c r="C741" s="238"/>
      <c r="D741" s="239" t="s">
        <v>169</v>
      </c>
      <c r="E741" s="240" t="s">
        <v>1</v>
      </c>
      <c r="F741" s="241" t="s">
        <v>787</v>
      </c>
      <c r="G741" s="238"/>
      <c r="H741" s="240" t="s">
        <v>1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AT741" s="247" t="s">
        <v>169</v>
      </c>
      <c r="AU741" s="247" t="s">
        <v>93</v>
      </c>
      <c r="AV741" s="12" t="s">
        <v>90</v>
      </c>
      <c r="AW741" s="12" t="s">
        <v>38</v>
      </c>
      <c r="AX741" s="12" t="s">
        <v>82</v>
      </c>
      <c r="AY741" s="247" t="s">
        <v>160</v>
      </c>
    </row>
    <row r="742" s="13" customFormat="1">
      <c r="B742" s="248"/>
      <c r="C742" s="249"/>
      <c r="D742" s="239" t="s">
        <v>169</v>
      </c>
      <c r="E742" s="250" t="s">
        <v>1</v>
      </c>
      <c r="F742" s="251" t="s">
        <v>90</v>
      </c>
      <c r="G742" s="249"/>
      <c r="H742" s="252">
        <v>1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AT742" s="258" t="s">
        <v>169</v>
      </c>
      <c r="AU742" s="258" t="s">
        <v>93</v>
      </c>
      <c r="AV742" s="13" t="s">
        <v>93</v>
      </c>
      <c r="AW742" s="13" t="s">
        <v>38</v>
      </c>
      <c r="AX742" s="13" t="s">
        <v>82</v>
      </c>
      <c r="AY742" s="258" t="s">
        <v>160</v>
      </c>
    </row>
    <row r="743" s="12" customFormat="1">
      <c r="B743" s="237"/>
      <c r="C743" s="238"/>
      <c r="D743" s="239" t="s">
        <v>169</v>
      </c>
      <c r="E743" s="240" t="s">
        <v>1</v>
      </c>
      <c r="F743" s="241" t="s">
        <v>788</v>
      </c>
      <c r="G743" s="238"/>
      <c r="H743" s="240" t="s">
        <v>1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AT743" s="247" t="s">
        <v>169</v>
      </c>
      <c r="AU743" s="247" t="s">
        <v>93</v>
      </c>
      <c r="AV743" s="12" t="s">
        <v>90</v>
      </c>
      <c r="AW743" s="12" t="s">
        <v>38</v>
      </c>
      <c r="AX743" s="12" t="s">
        <v>82</v>
      </c>
      <c r="AY743" s="247" t="s">
        <v>160</v>
      </c>
    </row>
    <row r="744" s="13" customFormat="1">
      <c r="B744" s="248"/>
      <c r="C744" s="249"/>
      <c r="D744" s="239" t="s">
        <v>169</v>
      </c>
      <c r="E744" s="250" t="s">
        <v>1</v>
      </c>
      <c r="F744" s="251" t="s">
        <v>90</v>
      </c>
      <c r="G744" s="249"/>
      <c r="H744" s="252">
        <v>1</v>
      </c>
      <c r="I744" s="253"/>
      <c r="J744" s="249"/>
      <c r="K744" s="249"/>
      <c r="L744" s="254"/>
      <c r="M744" s="255"/>
      <c r="N744" s="256"/>
      <c r="O744" s="256"/>
      <c r="P744" s="256"/>
      <c r="Q744" s="256"/>
      <c r="R744" s="256"/>
      <c r="S744" s="256"/>
      <c r="T744" s="257"/>
      <c r="AT744" s="258" t="s">
        <v>169</v>
      </c>
      <c r="AU744" s="258" t="s">
        <v>93</v>
      </c>
      <c r="AV744" s="13" t="s">
        <v>93</v>
      </c>
      <c r="AW744" s="13" t="s">
        <v>38</v>
      </c>
      <c r="AX744" s="13" t="s">
        <v>82</v>
      </c>
      <c r="AY744" s="258" t="s">
        <v>160</v>
      </c>
    </row>
    <row r="745" s="14" customFormat="1">
      <c r="B745" s="259"/>
      <c r="C745" s="260"/>
      <c r="D745" s="239" t="s">
        <v>169</v>
      </c>
      <c r="E745" s="261" t="s">
        <v>1</v>
      </c>
      <c r="F745" s="262" t="s">
        <v>173</v>
      </c>
      <c r="G745" s="260"/>
      <c r="H745" s="263">
        <v>3</v>
      </c>
      <c r="I745" s="264"/>
      <c r="J745" s="260"/>
      <c r="K745" s="260"/>
      <c r="L745" s="265"/>
      <c r="M745" s="266"/>
      <c r="N745" s="267"/>
      <c r="O745" s="267"/>
      <c r="P745" s="267"/>
      <c r="Q745" s="267"/>
      <c r="R745" s="267"/>
      <c r="S745" s="267"/>
      <c r="T745" s="268"/>
      <c r="AT745" s="269" t="s">
        <v>169</v>
      </c>
      <c r="AU745" s="269" t="s">
        <v>93</v>
      </c>
      <c r="AV745" s="14" t="s">
        <v>174</v>
      </c>
      <c r="AW745" s="14" t="s">
        <v>38</v>
      </c>
      <c r="AX745" s="14" t="s">
        <v>90</v>
      </c>
      <c r="AY745" s="269" t="s">
        <v>160</v>
      </c>
    </row>
    <row r="746" s="11" customFormat="1" ht="22.8" customHeight="1">
      <c r="B746" s="208"/>
      <c r="C746" s="209"/>
      <c r="D746" s="210" t="s">
        <v>81</v>
      </c>
      <c r="E746" s="222" t="s">
        <v>789</v>
      </c>
      <c r="F746" s="222" t="s">
        <v>790</v>
      </c>
      <c r="G746" s="209"/>
      <c r="H746" s="209"/>
      <c r="I746" s="212"/>
      <c r="J746" s="223">
        <f>BK746</f>
        <v>0</v>
      </c>
      <c r="K746" s="209"/>
      <c r="L746" s="214"/>
      <c r="M746" s="215"/>
      <c r="N746" s="216"/>
      <c r="O746" s="216"/>
      <c r="P746" s="217">
        <f>SUM(P747:P754)</f>
        <v>0</v>
      </c>
      <c r="Q746" s="216"/>
      <c r="R746" s="217">
        <f>SUM(R747:R754)</f>
        <v>0</v>
      </c>
      <c r="S746" s="216"/>
      <c r="T746" s="218">
        <f>SUM(T747:T754)</f>
        <v>0</v>
      </c>
      <c r="AR746" s="219" t="s">
        <v>194</v>
      </c>
      <c r="AT746" s="220" t="s">
        <v>81</v>
      </c>
      <c r="AU746" s="220" t="s">
        <v>90</v>
      </c>
      <c r="AY746" s="219" t="s">
        <v>160</v>
      </c>
      <c r="BK746" s="221">
        <f>SUM(BK747:BK754)</f>
        <v>0</v>
      </c>
    </row>
    <row r="747" s="1" customFormat="1" ht="24" customHeight="1">
      <c r="B747" s="38"/>
      <c r="C747" s="224" t="s">
        <v>791</v>
      </c>
      <c r="D747" s="224" t="s">
        <v>164</v>
      </c>
      <c r="E747" s="225" t="s">
        <v>792</v>
      </c>
      <c r="F747" s="226" t="s">
        <v>793</v>
      </c>
      <c r="G747" s="227" t="s">
        <v>766</v>
      </c>
      <c r="H747" s="228">
        <v>1</v>
      </c>
      <c r="I747" s="229"/>
      <c r="J747" s="230">
        <f>ROUND(I747*H747,2)</f>
        <v>0</v>
      </c>
      <c r="K747" s="226" t="s">
        <v>1</v>
      </c>
      <c r="L747" s="43"/>
      <c r="M747" s="231" t="s">
        <v>1</v>
      </c>
      <c r="N747" s="232" t="s">
        <v>47</v>
      </c>
      <c r="O747" s="86"/>
      <c r="P747" s="233">
        <f>O747*H747</f>
        <v>0</v>
      </c>
      <c r="Q747" s="233">
        <v>0</v>
      </c>
      <c r="R747" s="233">
        <f>Q747*H747</f>
        <v>0</v>
      </c>
      <c r="S747" s="233">
        <v>0</v>
      </c>
      <c r="T747" s="234">
        <f>S747*H747</f>
        <v>0</v>
      </c>
      <c r="AR747" s="235" t="s">
        <v>174</v>
      </c>
      <c r="AT747" s="235" t="s">
        <v>164</v>
      </c>
      <c r="AU747" s="235" t="s">
        <v>93</v>
      </c>
      <c r="AY747" s="16" t="s">
        <v>160</v>
      </c>
      <c r="BE747" s="236">
        <f>IF(N747="základní",J747,0)</f>
        <v>0</v>
      </c>
      <c r="BF747" s="236">
        <f>IF(N747="snížená",J747,0)</f>
        <v>0</v>
      </c>
      <c r="BG747" s="236">
        <f>IF(N747="zákl. přenesená",J747,0)</f>
        <v>0</v>
      </c>
      <c r="BH747" s="236">
        <f>IF(N747="sníž. přenesená",J747,0)</f>
        <v>0</v>
      </c>
      <c r="BI747" s="236">
        <f>IF(N747="nulová",J747,0)</f>
        <v>0</v>
      </c>
      <c r="BJ747" s="16" t="s">
        <v>90</v>
      </c>
      <c r="BK747" s="236">
        <f>ROUND(I747*H747,2)</f>
        <v>0</v>
      </c>
      <c r="BL747" s="16" t="s">
        <v>174</v>
      </c>
      <c r="BM747" s="235" t="s">
        <v>794</v>
      </c>
    </row>
    <row r="748" s="12" customFormat="1">
      <c r="B748" s="237"/>
      <c r="C748" s="238"/>
      <c r="D748" s="239" t="s">
        <v>169</v>
      </c>
      <c r="E748" s="240" t="s">
        <v>1</v>
      </c>
      <c r="F748" s="241" t="s">
        <v>795</v>
      </c>
      <c r="G748" s="238"/>
      <c r="H748" s="240" t="s">
        <v>1</v>
      </c>
      <c r="I748" s="242"/>
      <c r="J748" s="238"/>
      <c r="K748" s="238"/>
      <c r="L748" s="243"/>
      <c r="M748" s="244"/>
      <c r="N748" s="245"/>
      <c r="O748" s="245"/>
      <c r="P748" s="245"/>
      <c r="Q748" s="245"/>
      <c r="R748" s="245"/>
      <c r="S748" s="245"/>
      <c r="T748" s="246"/>
      <c r="AT748" s="247" t="s">
        <v>169</v>
      </c>
      <c r="AU748" s="247" t="s">
        <v>93</v>
      </c>
      <c r="AV748" s="12" t="s">
        <v>90</v>
      </c>
      <c r="AW748" s="12" t="s">
        <v>38</v>
      </c>
      <c r="AX748" s="12" t="s">
        <v>82</v>
      </c>
      <c r="AY748" s="247" t="s">
        <v>160</v>
      </c>
    </row>
    <row r="749" s="13" customFormat="1">
      <c r="B749" s="248"/>
      <c r="C749" s="249"/>
      <c r="D749" s="239" t="s">
        <v>169</v>
      </c>
      <c r="E749" s="250" t="s">
        <v>1</v>
      </c>
      <c r="F749" s="251" t="s">
        <v>90</v>
      </c>
      <c r="G749" s="249"/>
      <c r="H749" s="252">
        <v>1</v>
      </c>
      <c r="I749" s="253"/>
      <c r="J749" s="249"/>
      <c r="K749" s="249"/>
      <c r="L749" s="254"/>
      <c r="M749" s="255"/>
      <c r="N749" s="256"/>
      <c r="O749" s="256"/>
      <c r="P749" s="256"/>
      <c r="Q749" s="256"/>
      <c r="R749" s="256"/>
      <c r="S749" s="256"/>
      <c r="T749" s="257"/>
      <c r="AT749" s="258" t="s">
        <v>169</v>
      </c>
      <c r="AU749" s="258" t="s">
        <v>93</v>
      </c>
      <c r="AV749" s="13" t="s">
        <v>93</v>
      </c>
      <c r="AW749" s="13" t="s">
        <v>38</v>
      </c>
      <c r="AX749" s="13" t="s">
        <v>82</v>
      </c>
      <c r="AY749" s="258" t="s">
        <v>160</v>
      </c>
    </row>
    <row r="750" s="14" customFormat="1">
      <c r="B750" s="259"/>
      <c r="C750" s="260"/>
      <c r="D750" s="239" t="s">
        <v>169</v>
      </c>
      <c r="E750" s="261" t="s">
        <v>1</v>
      </c>
      <c r="F750" s="262" t="s">
        <v>173</v>
      </c>
      <c r="G750" s="260"/>
      <c r="H750" s="263">
        <v>1</v>
      </c>
      <c r="I750" s="264"/>
      <c r="J750" s="260"/>
      <c r="K750" s="260"/>
      <c r="L750" s="265"/>
      <c r="M750" s="266"/>
      <c r="N750" s="267"/>
      <c r="O750" s="267"/>
      <c r="P750" s="267"/>
      <c r="Q750" s="267"/>
      <c r="R750" s="267"/>
      <c r="S750" s="267"/>
      <c r="T750" s="268"/>
      <c r="AT750" s="269" t="s">
        <v>169</v>
      </c>
      <c r="AU750" s="269" t="s">
        <v>93</v>
      </c>
      <c r="AV750" s="14" t="s">
        <v>174</v>
      </c>
      <c r="AW750" s="14" t="s">
        <v>38</v>
      </c>
      <c r="AX750" s="14" t="s">
        <v>90</v>
      </c>
      <c r="AY750" s="269" t="s">
        <v>160</v>
      </c>
    </row>
    <row r="751" s="1" customFormat="1" ht="16.5" customHeight="1">
      <c r="B751" s="38"/>
      <c r="C751" s="224" t="s">
        <v>796</v>
      </c>
      <c r="D751" s="224" t="s">
        <v>164</v>
      </c>
      <c r="E751" s="225" t="s">
        <v>797</v>
      </c>
      <c r="F751" s="226" t="s">
        <v>798</v>
      </c>
      <c r="G751" s="227" t="s">
        <v>766</v>
      </c>
      <c r="H751" s="228">
        <v>1</v>
      </c>
      <c r="I751" s="229"/>
      <c r="J751" s="230">
        <f>ROUND(I751*H751,2)</f>
        <v>0</v>
      </c>
      <c r="K751" s="226" t="s">
        <v>1</v>
      </c>
      <c r="L751" s="43"/>
      <c r="M751" s="231" t="s">
        <v>1</v>
      </c>
      <c r="N751" s="232" t="s">
        <v>47</v>
      </c>
      <c r="O751" s="86"/>
      <c r="P751" s="233">
        <f>O751*H751</f>
        <v>0</v>
      </c>
      <c r="Q751" s="233">
        <v>0</v>
      </c>
      <c r="R751" s="233">
        <f>Q751*H751</f>
        <v>0</v>
      </c>
      <c r="S751" s="233">
        <v>0</v>
      </c>
      <c r="T751" s="234">
        <f>S751*H751</f>
        <v>0</v>
      </c>
      <c r="AR751" s="235" t="s">
        <v>174</v>
      </c>
      <c r="AT751" s="235" t="s">
        <v>164</v>
      </c>
      <c r="AU751" s="235" t="s">
        <v>93</v>
      </c>
      <c r="AY751" s="16" t="s">
        <v>160</v>
      </c>
      <c r="BE751" s="236">
        <f>IF(N751="základní",J751,0)</f>
        <v>0</v>
      </c>
      <c r="BF751" s="236">
        <f>IF(N751="snížená",J751,0)</f>
        <v>0</v>
      </c>
      <c r="BG751" s="236">
        <f>IF(N751="zákl. přenesená",J751,0)</f>
        <v>0</v>
      </c>
      <c r="BH751" s="236">
        <f>IF(N751="sníž. přenesená",J751,0)</f>
        <v>0</v>
      </c>
      <c r="BI751" s="236">
        <f>IF(N751="nulová",J751,0)</f>
        <v>0</v>
      </c>
      <c r="BJ751" s="16" t="s">
        <v>90</v>
      </c>
      <c r="BK751" s="236">
        <f>ROUND(I751*H751,2)</f>
        <v>0</v>
      </c>
      <c r="BL751" s="16" t="s">
        <v>174</v>
      </c>
      <c r="BM751" s="235" t="s">
        <v>799</v>
      </c>
    </row>
    <row r="752" s="12" customFormat="1">
      <c r="B752" s="237"/>
      <c r="C752" s="238"/>
      <c r="D752" s="239" t="s">
        <v>169</v>
      </c>
      <c r="E752" s="240" t="s">
        <v>1</v>
      </c>
      <c r="F752" s="241" t="s">
        <v>795</v>
      </c>
      <c r="G752" s="238"/>
      <c r="H752" s="240" t="s">
        <v>1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AT752" s="247" t="s">
        <v>169</v>
      </c>
      <c r="AU752" s="247" t="s">
        <v>93</v>
      </c>
      <c r="AV752" s="12" t="s">
        <v>90</v>
      </c>
      <c r="AW752" s="12" t="s">
        <v>38</v>
      </c>
      <c r="AX752" s="12" t="s">
        <v>82</v>
      </c>
      <c r="AY752" s="247" t="s">
        <v>160</v>
      </c>
    </row>
    <row r="753" s="13" customFormat="1">
      <c r="B753" s="248"/>
      <c r="C753" s="249"/>
      <c r="D753" s="239" t="s">
        <v>169</v>
      </c>
      <c r="E753" s="250" t="s">
        <v>1</v>
      </c>
      <c r="F753" s="251" t="s">
        <v>90</v>
      </c>
      <c r="G753" s="249"/>
      <c r="H753" s="252">
        <v>1</v>
      </c>
      <c r="I753" s="253"/>
      <c r="J753" s="249"/>
      <c r="K753" s="249"/>
      <c r="L753" s="254"/>
      <c r="M753" s="255"/>
      <c r="N753" s="256"/>
      <c r="O753" s="256"/>
      <c r="P753" s="256"/>
      <c r="Q753" s="256"/>
      <c r="R753" s="256"/>
      <c r="S753" s="256"/>
      <c r="T753" s="257"/>
      <c r="AT753" s="258" t="s">
        <v>169</v>
      </c>
      <c r="AU753" s="258" t="s">
        <v>93</v>
      </c>
      <c r="AV753" s="13" t="s">
        <v>93</v>
      </c>
      <c r="AW753" s="13" t="s">
        <v>38</v>
      </c>
      <c r="AX753" s="13" t="s">
        <v>82</v>
      </c>
      <c r="AY753" s="258" t="s">
        <v>160</v>
      </c>
    </row>
    <row r="754" s="14" customFormat="1">
      <c r="B754" s="259"/>
      <c r="C754" s="260"/>
      <c r="D754" s="239" t="s">
        <v>169</v>
      </c>
      <c r="E754" s="261" t="s">
        <v>1</v>
      </c>
      <c r="F754" s="262" t="s">
        <v>173</v>
      </c>
      <c r="G754" s="260"/>
      <c r="H754" s="263">
        <v>1</v>
      </c>
      <c r="I754" s="264"/>
      <c r="J754" s="260"/>
      <c r="K754" s="260"/>
      <c r="L754" s="265"/>
      <c r="M754" s="280"/>
      <c r="N754" s="281"/>
      <c r="O754" s="281"/>
      <c r="P754" s="281"/>
      <c r="Q754" s="281"/>
      <c r="R754" s="281"/>
      <c r="S754" s="281"/>
      <c r="T754" s="282"/>
      <c r="AT754" s="269" t="s">
        <v>169</v>
      </c>
      <c r="AU754" s="269" t="s">
        <v>93</v>
      </c>
      <c r="AV754" s="14" t="s">
        <v>174</v>
      </c>
      <c r="AW754" s="14" t="s">
        <v>38</v>
      </c>
      <c r="AX754" s="14" t="s">
        <v>90</v>
      </c>
      <c r="AY754" s="269" t="s">
        <v>160</v>
      </c>
    </row>
    <row r="755" s="1" customFormat="1" ht="6.96" customHeight="1">
      <c r="B755" s="61"/>
      <c r="C755" s="62"/>
      <c r="D755" s="62"/>
      <c r="E755" s="62"/>
      <c r="F755" s="62"/>
      <c r="G755" s="62"/>
      <c r="H755" s="62"/>
      <c r="I755" s="173"/>
      <c r="J755" s="62"/>
      <c r="K755" s="62"/>
      <c r="L755" s="43"/>
    </row>
  </sheetData>
  <sheetProtection sheet="1" autoFilter="0" formatColumns="0" formatRows="0" objects="1" scenarios="1" spinCount="100000" saltValue="EHetfmxjvBtL02J0h8X7sxqYigIX6BhEL466aKDxefTbubtIb5WP5HRqNhleq9tjM+ZFEE1h0QPDggl8sqnEdg==" hashValue="5dDZ5GRvHhZHVxkGnTMDon0qRrGpGDyv9donHsR5o4FT8drUWUNaTOA4+nSTLSJoLsPa3xoOw79CAFIk6zl7rw==" algorithmName="SHA-512" password="CC35"/>
  <autoFilter ref="C126:K754"/>
  <mergeCells count="9">
    <mergeCell ref="E7:H7"/>
    <mergeCell ref="E9:H9"/>
    <mergeCell ref="E18:H18"/>
    <mergeCell ref="E27:H27"/>
    <mergeCell ref="E84:H84"/>
    <mergeCell ref="E86:H86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Urban Marek</dc:creator>
  <cp:lastModifiedBy>Urban Marek</cp:lastModifiedBy>
  <dcterms:created xsi:type="dcterms:W3CDTF">2019-06-11T07:38:56Z</dcterms:created>
  <dcterms:modified xsi:type="dcterms:W3CDTF">2019-06-11T07:39:00Z</dcterms:modified>
</cp:coreProperties>
</file>